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1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J8" i="2"/>
  <c r="K6" i="15" l="1"/>
  <c r="K5" i="15"/>
  <c r="J22" i="2" l="1"/>
  <c r="J21" i="2" l="1"/>
  <c r="L20" i="2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<sst xmlns="http://schemas.openxmlformats.org/spreadsheetml/2006/main" count="833" uniqueCount="376">
  <si>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</si>
  <si>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</si>
  <si>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</si>
  <si>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</si>
  <si>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</si>
  <si>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</si>
  <si>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</si>
  <si>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</si>
  <si>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</si>
  <si>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</si>
  <si>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</si>
  <si>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</si>
  <si>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</si>
  <si>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</si>
  <si>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</si>
  <si>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</si>
  <si>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</si>
  <si>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</si>
  <si>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</si>
  <si>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</si>
  <si>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</si>
  <si>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</si>
  <si>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</si>
  <si>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</si>
  <si>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</si>
  <si>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</si>
  <si>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</si>
  <si>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</si>
  <si>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</si>
  <si>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</si>
  <si>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</si>
  <si>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</si>
  <si>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</si>
  <si>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</si>
  <si>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</si>
  <si>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</si>
  <si>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</si>
  <si>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</si>
  <si>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</si>
  <si>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</si>
  <si>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</si>
  <si>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</si>
  <si>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</si>
  <si>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</si>
  <si>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</si>
  <si>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</si>
  <si>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</si>
  <si>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</si>
  <si>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</si>
  <si>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</si>
  <si>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</si>
  <si>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</si>
  <si>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</si>
  <si>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</si>
  <si>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</si>
  <si>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</si>
  <si>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</si>
  <si>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</si>
  <si>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</si>
  <si>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</si>
  <si>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</si>
  <si>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</si>
  <si>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</si>
  <si>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</si>
  <si>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</si>
  <si>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</si>
  <si>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</si>
  <si>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</si>
  <si>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</si>
  <si>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</si>
  <si>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</si>
  <si>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</si>
  <si>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</si>
  <si>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</si>
  <si>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</si>
  <si>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</si>
  <si>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</si>
  <si>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</si>
  <si>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</si>
  <si>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</si>
  <si>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</si>
  <si>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</si>
  <si>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</si>
  <si>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</si>
  <si>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</si>
  <si>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</si>
  <si>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</si>
  <si>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</si>
  <si>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</si>
  <si>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</si>
  <si>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</si>
  <si>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</si>
  <si>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</si>
  <si>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</si>
  <si>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</si>
  <si>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</si>
  <si>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</si>
  <si>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</si>
  <si>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</si>
  <si>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</si>
  <si>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</si>
  <si>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</si>
  <si>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</si>
  <si>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</si>
  <si>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</si>
  <si>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</si>
  <si>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</si>
  <si>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</si>
  <si>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</si>
  <si>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</si>
  <si>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</si>
  <si>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</si>
  <si>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</si>
  <si>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</si>
  <si>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</si>
  <si>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</si>
  <si>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</si>
  <si>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</si>
  <si>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</si>
  <si>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</si>
  <si>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</si>
  <si>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</si>
  <si>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</si>
  <si>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</si>
  <si>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</si>
  <si>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</si>
  <si>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</si>
  <si>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</si>
  <si>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</si>
  <si>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</si>
  <si>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</si>
  <si>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</si>
  <si>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</si>
  <si>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</si>
  <si>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</si>
  <si>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</si>
  <si>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</si>
  <si>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</si>
  <si>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</si>
  <si>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</si>
  <si>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</si>
  <si>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</si>
  <si>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</si>
  <si>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</si>
  <si>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</si>
  <si>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</si>
  <si>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</si>
  <si>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</si>
  <si>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</si>
  <si>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</si>
  <si>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</si>
  <si>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</si>
  <si>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</si>
  <si>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</si>
  <si>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</si>
  <si>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</si>
  <si>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</si>
  <si>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</si>
  <si>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</si>
  <si>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</si>
  <si>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</si>
  <si>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</si>
  <si>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</si>
  <si>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</si>
  <si>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</si>
  <si>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</si>
  <si>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</si>
  <si>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</si>
  <si>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</si>
  <si>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</si>
  <si>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</si>
  <si>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</si>
  <si>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</si>
  <si>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</si>
  <si>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</si>
  <si>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</si>
  <si>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</si>
  <si>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</si>
  <si>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</si>
  <si>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</si>
  <si>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</si>
  <si>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</si>
  <si>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</si>
  <si>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</si>
  <si>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</si>
  <si>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</si>
  <si>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</si>
  <si>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</si>
  <si>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</si>
  <si>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</si>
  <si>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</si>
  <si>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</si>
  <si>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</si>
  <si>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</si>
  <si>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</si>
  <si>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</si>
  <si>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</si>
  <si>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</si>
  <si>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</si>
  <si>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</si>
  <si>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</si>
  <si>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</si>
  <si>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</si>
  <si>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</si>
  <si>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</si>
  <si>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</si>
  <si>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</si>
  <si>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</si>
  <si>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</si>
  <si>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</si>
  <si>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</si>
  <si>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</si>
  <si>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</si>
  <si>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</si>
  <si>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</si>
  <si>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</si>
  <si>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</si>
  <si>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</si>
  <si>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</si>
  <si>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</si>
  <si>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</si>
  <si>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</si>
  <si>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</si>
  <si>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</si>
  <si>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</si>
  <si>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</si>
  <si>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</si>
  <si>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</si>
  <si>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</si>
  <si>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</si>
  <si>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</si>
  <si>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</si>
  <si>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</si>
  <si>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</si>
  <si>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</si>
  <si>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</si>
  <si>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</si>
  <si>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</si>
  <si>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</si>
  <si>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</si>
  <si>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</si>
  <si>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</si>
  <si>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</si>
  <si>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</si>
  <si>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</si>
  <si>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</si>
  <si>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</si>
  <si>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</si>
  <si>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</si>
  <si>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</si>
  <si>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</si>
  <si>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</si>
  <si>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</si>
  <si>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</si>
  <si>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</si>
  <si>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</si>
  <si>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</si>
  <si>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</si>
  <si>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</si>
  <si>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</si>
  <si>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</si>
  <si>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</si>
  <si>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</si>
  <si>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</si>
  <si>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</si>
  <si>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</si>
  <si>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</si>
  <si>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</si>
  <si>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</si>
  <si>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</si>
  <si>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</si>
  <si>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</si>
  <si>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</si>
  <si>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</si>
  <si>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</si>
  <si>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</si>
  <si>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</si>
  <si>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</si>
  <si>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</si>
  <si>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</si>
  <si>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</si>
  <si>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</si>
  <si>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</si>
  <si>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</si>
  <si>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</si>
  <si>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</si>
  <si>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</si>
  <si>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</si>
  <si>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</si>
  <si>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</si>
  <si>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</si>
  <si>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</si>
  <si>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</si>
  <si>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</si>
  <si>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</si>
  <si>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</si>
  <si>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</si>
  <si>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</si>
  <si>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</si>
  <si>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</si>
  <si>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</si>
  <si>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</si>
  <si>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</si>
  <si>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</si>
  <si>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</si>
  <si>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</si>
  <si>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</si>
  <si>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</si>
  <si>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</si>
  <si>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</si>
  <si>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</si>
  <si>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</si>
  <si>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</si>
  <si>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</si>
  <si>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</si>
  <si>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</si>
  <si>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</si>
  <si>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</si>
  <si>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</si>
  <si>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</si>
  <si>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</si>
  <si>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</si>
  <si>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</si>
  <si>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</si>
  <si>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</si>
  <si>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</si>
  <si>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</si>
  <si>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</si>
  <si>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</si>
  <si>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</si>
  <si>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</si>
  <si>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</si>
  <si>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</si>
  <si>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</si>
  <si>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</si>
  <si>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</si>
  <si>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</si>
  <si>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</si>
  <si>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</si>
  <si>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</si>
  <si>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</si>
  <si>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</si>
  <si>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</si>
  <si>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</si>
  <si>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</si>
  <si>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</si>
  <si>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</si>
  <si>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</si>
  <si>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</si>
  <si>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</si>
  <si>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</si>
  <si>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</si>
  <si>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</si>
  <si>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</si>
  <si>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</si>
  <si>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</si>
  <si>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</si>
  <si>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</si>
  <si>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</si>
  <si>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</si>
  <si>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</si>
  <si>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</si>
  <si>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</si>
  <si>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</si>
  <si>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UKUPNO POVUČENO DO 30.06.2022.</t>
  </si>
  <si>
    <t>%  DO 30.06.2022.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</si>
  <si>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</si>
  <si>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</si>
  <si>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</si>
  <si>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</si>
  <si>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</si>
  <si>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</si>
  <si>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</si>
  <si>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</si>
  <si>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</si>
  <si>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 xml:space="preserve">31.07.2015. 30.07.2017. 15.12.2020. 31.12.2022.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</si>
</sst>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J19" sqref="J19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16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22"/>
      <c r="I3" s="164" t="s">
        <v>8</v>
      </c>
      <c r="J3" s="168" t="s">
        <v>364</v>
      </c>
      <c r="K3" s="169" t="s">
        <v>365</v>
      </c>
      <c r="L3" s="447"/>
      <c r="M3" s="442"/>
    </row>
    <row r="4" spans="1:13" x14ac:dyDescent="0.25">
      <c r="A4" s="418" t="s">
        <v>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x14ac:dyDescent="0.25">
      <c r="A5" s="66">
        <v>1</v>
      </c>
      <c r="B5" s="176" t="s">
        <v>16</v>
      </c>
      <c r="C5" s="177" t="s">
        <v>244</v>
      </c>
      <c r="D5" s="177" t="s">
        <v>315</v>
      </c>
      <c r="E5" s="177" t="s">
        <v>303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42697989.679999992</v>
      </c>
      <c r="K5" s="15">
        <f>J5/I5</f>
        <v>0.73617223586206881</v>
      </c>
      <c r="L5" s="18">
        <v>1054100.6599999999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244</v>
      </c>
      <c r="D6" s="124" t="s">
        <v>316</v>
      </c>
      <c r="E6" s="124" t="s">
        <v>255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23" t="s">
        <v>243</v>
      </c>
      <c r="D7" s="423" t="s">
        <v>317</v>
      </c>
      <c r="E7" s="423" t="s">
        <v>259</v>
      </c>
      <c r="F7" s="435" t="s">
        <v>32</v>
      </c>
      <c r="G7" s="435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24"/>
      <c r="D8" s="424"/>
      <c r="E8" s="424"/>
      <c r="F8" s="436"/>
      <c r="G8" s="436"/>
      <c r="H8" s="141" t="s">
        <v>37</v>
      </c>
      <c r="I8" s="13">
        <v>16366193</v>
      </c>
      <c r="J8" s="13">
        <v>8685748.0600000005</v>
      </c>
      <c r="K8" s="5">
        <f>J8/I8</f>
        <v>0.53071279680008665</v>
      </c>
      <c r="L8" s="4">
        <v>5953250.4000000004</v>
      </c>
      <c r="M8" s="137"/>
    </row>
    <row r="9" spans="1:13" x14ac:dyDescent="0.25">
      <c r="A9" s="180"/>
      <c r="B9" s="181" t="s">
        <v>13</v>
      </c>
      <c r="C9" s="424"/>
      <c r="D9" s="424"/>
      <c r="E9" s="424"/>
      <c r="F9" s="436"/>
      <c r="G9" s="436"/>
      <c r="H9" s="141" t="s">
        <v>37</v>
      </c>
      <c r="I9" s="13">
        <v>10910796</v>
      </c>
      <c r="J9" s="13">
        <v>9857030.8100000005</v>
      </c>
      <c r="K9" s="5">
        <f t="shared" ref="K9:K10" si="0">J9/I9</f>
        <v>0.90341995304467249</v>
      </c>
      <c r="L9" s="4">
        <v>1149965.51</v>
      </c>
      <c r="M9" s="137"/>
    </row>
    <row r="10" spans="1:13" x14ac:dyDescent="0.25">
      <c r="A10" s="186"/>
      <c r="B10" s="8" t="s">
        <v>14</v>
      </c>
      <c r="C10" s="425"/>
      <c r="D10" s="425"/>
      <c r="E10" s="425"/>
      <c r="F10" s="437"/>
      <c r="G10" s="437"/>
      <c r="H10" s="9" t="s">
        <v>37</v>
      </c>
      <c r="I10" s="14">
        <f>I8+I9</f>
        <v>27276989</v>
      </c>
      <c r="J10" s="14">
        <f>J8+J9</f>
        <v>18542778.870000001</v>
      </c>
      <c r="K10" s="6">
        <f t="shared" si="0"/>
        <v>0.67979566476343856</v>
      </c>
      <c r="L10" s="17">
        <f>L8+L9</f>
        <v>7103215.9100000001</v>
      </c>
      <c r="M10" s="149"/>
    </row>
    <row r="11" spans="1:13" ht="24" x14ac:dyDescent="0.25">
      <c r="A11" s="187">
        <v>4</v>
      </c>
      <c r="B11" s="188" t="s">
        <v>19</v>
      </c>
      <c r="C11" s="423" t="s">
        <v>312</v>
      </c>
      <c r="D11" s="423" t="s">
        <v>318</v>
      </c>
      <c r="E11" s="423" t="s">
        <v>171</v>
      </c>
      <c r="F11" s="429" t="s">
        <v>33</v>
      </c>
      <c r="G11" s="429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24"/>
      <c r="D12" s="424"/>
      <c r="E12" s="424"/>
      <c r="F12" s="430"/>
      <c r="G12" s="430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24"/>
      <c r="D13" s="424"/>
      <c r="E13" s="424"/>
      <c r="F13" s="430"/>
      <c r="G13" s="430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5"/>
      <c r="D14" s="425"/>
      <c r="E14" s="425"/>
      <c r="F14" s="431"/>
      <c r="G14" s="431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32" t="s">
        <v>349</v>
      </c>
      <c r="D15" s="423" t="s">
        <v>319</v>
      </c>
      <c r="E15" s="423" t="s">
        <v>320</v>
      </c>
      <c r="F15" s="429" t="s">
        <v>34</v>
      </c>
      <c r="G15" s="429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33"/>
      <c r="D16" s="424"/>
      <c r="E16" s="424"/>
      <c r="F16" s="430"/>
      <c r="G16" s="430"/>
      <c r="H16" s="196" t="s">
        <v>37</v>
      </c>
      <c r="I16" s="13">
        <v>7179487</v>
      </c>
      <c r="J16" s="13">
        <v>3281189.5199999996</v>
      </c>
      <c r="K16" s="5">
        <f>J16/I16</f>
        <v>0.45702283742557087</v>
      </c>
      <c r="L16" s="4">
        <v>1612560.72</v>
      </c>
      <c r="M16" s="137"/>
    </row>
    <row r="17" spans="1:13" x14ac:dyDescent="0.25">
      <c r="A17" s="190"/>
      <c r="B17" s="197" t="s">
        <v>13</v>
      </c>
      <c r="C17" s="433"/>
      <c r="D17" s="424"/>
      <c r="E17" s="424"/>
      <c r="F17" s="430"/>
      <c r="G17" s="430"/>
      <c r="H17" s="198" t="s">
        <v>37</v>
      </c>
      <c r="I17" s="13">
        <v>12820513</v>
      </c>
      <c r="J17" s="13">
        <v>4703967.33</v>
      </c>
      <c r="K17" s="5">
        <f t="shared" ref="K17:K18" si="2">J17/I17</f>
        <v>0.36690944660326774</v>
      </c>
      <c r="L17" s="4">
        <v>2013204.8900000001</v>
      </c>
      <c r="M17" s="137"/>
    </row>
    <row r="18" spans="1:13" x14ac:dyDescent="0.25">
      <c r="A18" s="199"/>
      <c r="B18" s="7" t="s">
        <v>14</v>
      </c>
      <c r="C18" s="434"/>
      <c r="D18" s="425"/>
      <c r="E18" s="425"/>
      <c r="F18" s="431"/>
      <c r="G18" s="431"/>
      <c r="H18" s="131" t="s">
        <v>37</v>
      </c>
      <c r="I18" s="14">
        <f>I16+I17</f>
        <v>20000000</v>
      </c>
      <c r="J18" s="14">
        <f>J16+J17</f>
        <v>7985156.8499999996</v>
      </c>
      <c r="K18" s="6">
        <f t="shared" si="2"/>
        <v>0.39925784249999996</v>
      </c>
      <c r="L18" s="17">
        <f>L16+L17</f>
        <v>3625765.6100000003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245</v>
      </c>
      <c r="D19" s="124" t="s">
        <v>321</v>
      </c>
      <c r="E19" s="124" t="s">
        <v>237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23" t="s">
        <v>350</v>
      </c>
      <c r="D20" s="423" t="s">
        <v>322</v>
      </c>
      <c r="E20" s="423" t="s">
        <v>323</v>
      </c>
      <c r="F20" s="427" t="s">
        <v>36</v>
      </c>
      <c r="G20" s="430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24"/>
      <c r="D21" s="424"/>
      <c r="E21" s="424"/>
      <c r="F21" s="427"/>
      <c r="G21" s="430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24"/>
      <c r="D22" s="424"/>
      <c r="E22" s="424"/>
      <c r="F22" s="427"/>
      <c r="G22" s="430"/>
      <c r="H22" s="191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7"/>
    </row>
    <row r="23" spans="1:13" x14ac:dyDescent="0.25">
      <c r="A23" s="199"/>
      <c r="B23" s="65" t="s">
        <v>14</v>
      </c>
      <c r="C23" s="425"/>
      <c r="D23" s="425"/>
      <c r="E23" s="425"/>
      <c r="F23" s="428"/>
      <c r="G23" s="431"/>
      <c r="H23" s="207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49"/>
    </row>
    <row r="24" spans="1:13" s="3" customFormat="1" ht="24" customHeight="1" x14ac:dyDescent="0.25">
      <c r="A24" s="61">
        <v>8</v>
      </c>
      <c r="B24" s="138" t="s">
        <v>150</v>
      </c>
      <c r="C24" s="432" t="s">
        <v>351</v>
      </c>
      <c r="D24" s="423" t="s">
        <v>324</v>
      </c>
      <c r="E24" s="423" t="s">
        <v>325</v>
      </c>
      <c r="F24" s="426" t="s">
        <v>152</v>
      </c>
      <c r="G24" s="429" t="s">
        <v>153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33"/>
      <c r="D25" s="424"/>
      <c r="E25" s="424"/>
      <c r="F25" s="427"/>
      <c r="G25" s="430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33"/>
      <c r="D26" s="424"/>
      <c r="E26" s="424"/>
      <c r="F26" s="427"/>
      <c r="G26" s="430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151</v>
      </c>
      <c r="C27" s="434"/>
      <c r="D27" s="425"/>
      <c r="E27" s="425"/>
      <c r="F27" s="428"/>
      <c r="G27" s="431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219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45" customHeight="1" thickBot="1" x14ac:dyDescent="0.3">
      <c r="A5" s="329">
        <v>1</v>
      </c>
      <c r="B5" s="330" t="s">
        <v>218</v>
      </c>
      <c r="C5" s="326" t="s">
        <v>330</v>
      </c>
      <c r="D5" s="331" t="s">
        <v>310</v>
      </c>
      <c r="E5" s="332" t="s">
        <v>309</v>
      </c>
      <c r="F5" s="233" t="s">
        <v>220</v>
      </c>
      <c r="G5" s="233" t="s">
        <v>221</v>
      </c>
      <c r="H5" s="333" t="s">
        <v>222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4" t="s">
        <v>348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6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63" x14ac:dyDescent="0.25">
      <c r="A4" s="418" t="s">
        <v>224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ht="30" customHeight="1" x14ac:dyDescent="0.25">
      <c r="A5" s="287">
        <v>1</v>
      </c>
      <c r="B5" s="335" t="s">
        <v>225</v>
      </c>
      <c r="C5" s="423" t="s">
        <v>311</v>
      </c>
      <c r="D5" s="423" t="s">
        <v>254</v>
      </c>
      <c r="E5" s="423" t="s">
        <v>254</v>
      </c>
      <c r="F5" s="423" t="s">
        <v>254</v>
      </c>
      <c r="G5" s="426" t="s">
        <v>227</v>
      </c>
      <c r="H5" s="273"/>
      <c r="I5" s="274"/>
      <c r="J5" s="81"/>
      <c r="K5" s="78"/>
      <c r="L5" s="77"/>
      <c r="M5" s="185"/>
    </row>
    <row r="6" spans="1:63" ht="15" customHeight="1" x14ac:dyDescent="0.25">
      <c r="A6" s="336"/>
      <c r="B6" s="337" t="s">
        <v>12</v>
      </c>
      <c r="C6" s="424"/>
      <c r="D6" s="424"/>
      <c r="E6" s="424"/>
      <c r="F6" s="424"/>
      <c r="G6" s="427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6"/>
      <c r="B7" s="338" t="s">
        <v>13</v>
      </c>
      <c r="C7" s="424"/>
      <c r="D7" s="424"/>
      <c r="E7" s="424"/>
      <c r="F7" s="424"/>
      <c r="G7" s="427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6"/>
      <c r="B8" s="138" t="s">
        <v>226</v>
      </c>
      <c r="C8" s="424"/>
      <c r="D8" s="424"/>
      <c r="E8" s="424"/>
      <c r="F8" s="424"/>
      <c r="G8" s="427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232</v>
      </c>
      <c r="C9" s="479"/>
      <c r="D9" s="479"/>
      <c r="E9" s="479"/>
      <c r="F9" s="479"/>
      <c r="G9" s="478"/>
      <c r="H9" s="91" t="s">
        <v>37</v>
      </c>
      <c r="I9" s="339">
        <f>I6+I7+I8</f>
        <v>250000000</v>
      </c>
      <c r="J9" s="339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40"/>
      <c r="C10" s="253"/>
      <c r="D10" s="253"/>
      <c r="E10" s="253"/>
      <c r="F10" s="341"/>
      <c r="G10" s="341"/>
      <c r="H10" s="342"/>
      <c r="I10" s="343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4" t="s">
        <v>228</v>
      </c>
      <c r="C12" s="344"/>
      <c r="D12" s="344"/>
      <c r="E12" s="344"/>
      <c r="F12" s="344"/>
      <c r="G12" s="344"/>
      <c r="H12" s="344"/>
      <c r="I12" s="344"/>
      <c r="J12" s="219"/>
      <c r="K12" s="219"/>
      <c r="L12" s="345"/>
      <c r="M12" s="345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6"/>
      <c r="B13" s="344" t="s">
        <v>229</v>
      </c>
      <c r="C13" s="347"/>
      <c r="D13" s="348"/>
      <c r="E13" s="349"/>
      <c r="F13" s="349"/>
      <c r="G13" s="350"/>
      <c r="H13" s="350"/>
      <c r="I13" s="350"/>
      <c r="J13" s="350"/>
      <c r="K13" s="350"/>
      <c r="L13" s="347"/>
      <c r="M13" s="347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40"/>
      <c r="C14" s="253"/>
      <c r="D14" s="253"/>
      <c r="E14" s="253"/>
      <c r="F14" s="341"/>
      <c r="G14" s="341"/>
      <c r="H14" s="342"/>
      <c r="I14" s="343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E11" sqref="E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ht="15.75" customHeight="1" thickBot="1" x14ac:dyDescent="0.25">
      <c r="A2" s="448" t="s">
        <v>11</v>
      </c>
      <c r="B2" s="421" t="s">
        <v>0</v>
      </c>
      <c r="C2" s="404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ht="45" customHeight="1" thickBot="1" x14ac:dyDescent="0.25">
      <c r="A3" s="449"/>
      <c r="B3" s="422"/>
      <c r="C3" s="405" t="s">
        <v>4</v>
      </c>
      <c r="D3" s="165" t="s">
        <v>5</v>
      </c>
      <c r="E3" s="166" t="s">
        <v>9</v>
      </c>
      <c r="F3" s="405" t="s">
        <v>6</v>
      </c>
      <c r="G3" s="167" t="s">
        <v>7</v>
      </c>
      <c r="H3" s="422"/>
      <c r="I3" s="405" t="s">
        <v>8</v>
      </c>
      <c r="J3" s="168" t="s">
        <v>364</v>
      </c>
      <c r="K3" s="403" t="s">
        <v>365</v>
      </c>
      <c r="L3" s="447"/>
      <c r="M3" s="442"/>
    </row>
    <row r="4" spans="1:13" x14ac:dyDescent="0.2">
      <c r="A4" s="418" t="s">
        <v>370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2" customFormat="1" ht="60" customHeight="1" x14ac:dyDescent="0.2">
      <c r="A5" s="299">
        <v>1</v>
      </c>
      <c r="B5" s="411" t="s">
        <v>371</v>
      </c>
      <c r="C5" s="228"/>
      <c r="D5" s="228"/>
      <c r="E5" s="228"/>
      <c r="F5" s="412" t="s">
        <v>373</v>
      </c>
      <c r="G5" s="413" t="s">
        <v>374</v>
      </c>
      <c r="H5" s="412" t="s">
        <v>222</v>
      </c>
      <c r="I5" s="414">
        <v>500000000</v>
      </c>
      <c r="J5" s="414">
        <v>500000000</v>
      </c>
      <c r="K5" s="102">
        <f t="shared" ref="K5:K6" si="0">J5/I5</f>
        <v>1</v>
      </c>
      <c r="L5" s="414">
        <v>500000000</v>
      </c>
      <c r="M5" s="226"/>
    </row>
    <row r="6" spans="1:13" s="2" customFormat="1" ht="60" customHeight="1" thickBot="1" x14ac:dyDescent="0.25">
      <c r="A6" s="415">
        <v>2</v>
      </c>
      <c r="B6" s="416" t="s">
        <v>372</v>
      </c>
      <c r="C6" s="372"/>
      <c r="D6" s="372"/>
      <c r="E6" s="372"/>
      <c r="F6" s="397" t="s">
        <v>373</v>
      </c>
      <c r="G6" s="397" t="s">
        <v>374</v>
      </c>
      <c r="H6" s="417" t="s">
        <v>222</v>
      </c>
      <c r="I6" s="395">
        <v>100000000</v>
      </c>
      <c r="J6" s="395">
        <v>100000000</v>
      </c>
      <c r="K6" s="368">
        <f t="shared" si="0"/>
        <v>1</v>
      </c>
      <c r="L6" s="395">
        <v>100000000</v>
      </c>
      <c r="M6" s="370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tabSelected="1" workbookViewId="0">
      <pane ySplit="3" topLeftCell="A7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4" t="s">
        <v>41</v>
      </c>
      <c r="C5" s="228" t="s">
        <v>244</v>
      </c>
      <c r="D5" s="375" t="s">
        <v>281</v>
      </c>
      <c r="E5" s="228" t="s">
        <v>282</v>
      </c>
      <c r="F5" s="201" t="s">
        <v>52</v>
      </c>
      <c r="G5" s="201" t="s">
        <v>53</v>
      </c>
      <c r="H5" s="376" t="s">
        <v>37</v>
      </c>
      <c r="I5" s="224">
        <v>60000000</v>
      </c>
      <c r="J5" s="377">
        <v>42600000</v>
      </c>
      <c r="K5" s="102">
        <f>J5/I5</f>
        <v>0.71</v>
      </c>
      <c r="L5" s="103">
        <v>0</v>
      </c>
      <c r="M5" s="382" t="s">
        <v>345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245</v>
      </c>
      <c r="D6" s="228" t="s">
        <v>283</v>
      </c>
      <c r="E6" s="227" t="s">
        <v>284</v>
      </c>
      <c r="F6" s="201" t="s">
        <v>54</v>
      </c>
      <c r="G6" s="201" t="s">
        <v>55</v>
      </c>
      <c r="H6" s="225" t="s">
        <v>37</v>
      </c>
      <c r="I6" s="224">
        <v>50000000</v>
      </c>
      <c r="J6" s="377">
        <v>43860000</v>
      </c>
      <c r="K6" s="102">
        <f t="shared" ref="K6:K25" si="0">J6/I6</f>
        <v>0.87719999999999998</v>
      </c>
      <c r="L6" s="103">
        <v>0</v>
      </c>
      <c r="M6" s="382" t="s">
        <v>292</v>
      </c>
    </row>
    <row r="7" spans="1:14" ht="75" customHeight="1" x14ac:dyDescent="0.2">
      <c r="A7" s="223">
        <v>3</v>
      </c>
      <c r="B7" s="378" t="s">
        <v>43</v>
      </c>
      <c r="C7" s="228" t="s">
        <v>243</v>
      </c>
      <c r="D7" s="375" t="s">
        <v>285</v>
      </c>
      <c r="E7" s="227" t="s">
        <v>286</v>
      </c>
      <c r="F7" s="201" t="s">
        <v>56</v>
      </c>
      <c r="G7" s="201" t="s">
        <v>57</v>
      </c>
      <c r="H7" s="225" t="s">
        <v>37</v>
      </c>
      <c r="I7" s="224">
        <v>15000000</v>
      </c>
      <c r="J7" s="377">
        <v>0</v>
      </c>
      <c r="K7" s="102">
        <f t="shared" si="0"/>
        <v>0</v>
      </c>
      <c r="L7" s="103">
        <v>0</v>
      </c>
      <c r="M7" s="382" t="s">
        <v>346</v>
      </c>
    </row>
    <row r="8" spans="1:14" ht="30" customHeight="1" x14ac:dyDescent="0.2">
      <c r="A8" s="223">
        <v>4</v>
      </c>
      <c r="B8" s="224" t="s">
        <v>44</v>
      </c>
      <c r="C8" s="228" t="s">
        <v>244</v>
      </c>
      <c r="D8" s="379"/>
      <c r="E8" s="379"/>
      <c r="F8" s="201" t="s">
        <v>58</v>
      </c>
      <c r="G8" s="201" t="s">
        <v>59</v>
      </c>
      <c r="H8" s="225" t="s">
        <v>37</v>
      </c>
      <c r="I8" s="224">
        <v>100000000</v>
      </c>
      <c r="J8" s="101">
        <f>54300000+7800000</f>
        <v>62100000</v>
      </c>
      <c r="K8" s="102">
        <f t="shared" si="0"/>
        <v>0.621</v>
      </c>
      <c r="L8" s="103">
        <f>9900000+7800000</f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244</v>
      </c>
      <c r="D9" s="380" t="s">
        <v>287</v>
      </c>
      <c r="E9" s="228" t="s">
        <v>288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312</v>
      </c>
      <c r="D10" s="375" t="s">
        <v>289</v>
      </c>
      <c r="E10" s="228" t="s">
        <v>290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2" t="s">
        <v>347</v>
      </c>
    </row>
    <row r="11" spans="1:14" ht="15" customHeight="1" x14ac:dyDescent="0.2">
      <c r="A11" s="223">
        <v>7</v>
      </c>
      <c r="B11" s="378" t="s">
        <v>47</v>
      </c>
      <c r="C11" s="228" t="s">
        <v>244</v>
      </c>
      <c r="D11" s="227">
        <v>43216</v>
      </c>
      <c r="E11" s="228" t="s">
        <v>255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244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270</v>
      </c>
      <c r="C13" s="228" t="s">
        <v>245</v>
      </c>
      <c r="D13" s="375" t="s">
        <v>291</v>
      </c>
      <c r="E13" s="228" t="s">
        <v>233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245</v>
      </c>
      <c r="D14" s="375" t="s">
        <v>291</v>
      </c>
      <c r="E14" s="228" t="s">
        <v>233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244</v>
      </c>
      <c r="D15" s="227">
        <v>43888</v>
      </c>
      <c r="E15" s="228" t="s">
        <v>233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76750000</v>
      </c>
      <c r="K15" s="102">
        <f t="shared" si="0"/>
        <v>0.54821428571428577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276</v>
      </c>
      <c r="C16" s="228" t="s">
        <v>244</v>
      </c>
      <c r="D16" s="381" t="s">
        <v>277</v>
      </c>
      <c r="E16" s="229" t="s">
        <v>278</v>
      </c>
      <c r="F16" s="201" t="s">
        <v>279</v>
      </c>
      <c r="G16" s="201" t="s">
        <v>280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272</v>
      </c>
      <c r="C17" s="372" t="s">
        <v>244</v>
      </c>
      <c r="D17" s="234" t="s">
        <v>273</v>
      </c>
      <c r="E17" s="232" t="s">
        <v>237</v>
      </c>
      <c r="F17" s="233" t="s">
        <v>274</v>
      </c>
      <c r="G17" s="233" t="s">
        <v>275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3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244</v>
      </c>
      <c r="D19" s="237" t="s">
        <v>293</v>
      </c>
      <c r="E19" s="98" t="s">
        <v>250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271</v>
      </c>
      <c r="C20" s="463" t="s">
        <v>245</v>
      </c>
      <c r="D20" s="460" t="s">
        <v>294</v>
      </c>
      <c r="E20" s="463" t="s">
        <v>295</v>
      </c>
      <c r="F20" s="466" t="s">
        <v>296</v>
      </c>
      <c r="G20" s="466" t="s">
        <v>80</v>
      </c>
      <c r="H20" s="241" t="s">
        <v>37</v>
      </c>
      <c r="I20" s="400">
        <v>10501510.869999999</v>
      </c>
      <c r="J20" s="401">
        <f>J21+J22</f>
        <v>4480373</v>
      </c>
      <c r="K20" s="127">
        <f t="shared" si="0"/>
        <v>0.42664080011565042</v>
      </c>
      <c r="L20" s="126">
        <f>L21+L22</f>
        <v>1465500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</f>
        <v>1350000</v>
      </c>
      <c r="K21" s="128"/>
      <c r="L21" s="104">
        <v>0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244</v>
      </c>
      <c r="D23" s="124" t="s">
        <v>81</v>
      </c>
      <c r="E23" s="124" t="s">
        <v>255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244</v>
      </c>
      <c r="D24" s="124" t="s">
        <v>234</v>
      </c>
      <c r="E24" s="124" t="s">
        <v>233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244</v>
      </c>
      <c r="D25" s="99" t="s">
        <v>235</v>
      </c>
      <c r="E25" s="99" t="s">
        <v>256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6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8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363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9"/>
      <c r="B33" s="453" t="s">
        <v>366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9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7" activePane="bottomLeft" state="frozen"/>
      <selection pane="bottomLeft" activeCell="L16" sqref="L16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  <c r="N1" s="215"/>
    </row>
    <row r="2" spans="1:14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  <c r="N2" s="215"/>
    </row>
    <row r="3" spans="1:14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  <c r="N3" s="215"/>
    </row>
    <row r="4" spans="1:14" x14ac:dyDescent="0.2">
      <c r="A4" s="418" t="s">
        <v>89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245</v>
      </c>
      <c r="D5" s="293" t="s">
        <v>299</v>
      </c>
      <c r="E5" s="221" t="s">
        <v>300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5651743.4800000004</v>
      </c>
      <c r="K5" s="16">
        <f t="shared" ref="K5:K25" si="0">J5/I5</f>
        <v>0.94195724666666669</v>
      </c>
      <c r="L5" s="11">
        <v>438528.5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244</v>
      </c>
      <c r="D6" s="293" t="s">
        <v>297</v>
      </c>
      <c r="E6" s="221" t="s">
        <v>298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245</v>
      </c>
      <c r="D7" s="177" t="s">
        <v>38</v>
      </c>
      <c r="E7" s="256" t="s">
        <v>250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9654373.3100000024</v>
      </c>
      <c r="K7" s="16">
        <f t="shared" si="0"/>
        <v>0.38617493240000011</v>
      </c>
      <c r="L7" s="11">
        <v>848666.63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244</v>
      </c>
      <c r="D8" s="293" t="s">
        <v>58</v>
      </c>
      <c r="E8" s="293" t="s">
        <v>268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24406733.579999998</v>
      </c>
      <c r="K8" s="16">
        <f t="shared" si="0"/>
        <v>0.37548820892307688</v>
      </c>
      <c r="L8" s="11">
        <v>3796085.01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245</v>
      </c>
      <c r="D9" s="293" t="s">
        <v>301</v>
      </c>
      <c r="E9" s="293" t="s">
        <v>239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244</v>
      </c>
      <c r="D10" s="293" t="s">
        <v>302</v>
      </c>
      <c r="E10" s="293" t="s">
        <v>303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1776364.8</v>
      </c>
      <c r="K10" s="16">
        <f t="shared" si="0"/>
        <v>0.17763648000000001</v>
      </c>
      <c r="L10" s="11">
        <v>1473848.23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330</v>
      </c>
      <c r="D11" s="293" t="s">
        <v>326</v>
      </c>
      <c r="E11" s="293" t="s">
        <v>233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244</v>
      </c>
      <c r="D12" s="293" t="s">
        <v>327</v>
      </c>
      <c r="E12" s="293" t="s">
        <v>233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244</v>
      </c>
      <c r="D13" s="293" t="s">
        <v>304</v>
      </c>
      <c r="E13" s="293" t="s">
        <v>259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106069390.3</v>
      </c>
      <c r="K13" s="16">
        <f t="shared" si="0"/>
        <v>0.58927439055555553</v>
      </c>
      <c r="L13" s="11">
        <v>31874787.27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244</v>
      </c>
      <c r="D14" s="293" t="s">
        <v>327</v>
      </c>
      <c r="E14" s="293" t="s">
        <v>233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4995482.8099999996</v>
      </c>
      <c r="K14" s="16">
        <f t="shared" si="0"/>
        <v>0.24977414049999999</v>
      </c>
      <c r="L14" s="11">
        <v>2752202.92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244</v>
      </c>
      <c r="D15" s="293" t="s">
        <v>328</v>
      </c>
      <c r="E15" s="293" t="s">
        <v>320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4229587.5599999996</v>
      </c>
      <c r="K15" s="16">
        <f t="shared" si="0"/>
        <v>0.14098625199999998</v>
      </c>
      <c r="L15" s="11">
        <v>3929587.56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23" t="s">
        <v>244</v>
      </c>
      <c r="D16" s="423" t="s">
        <v>329</v>
      </c>
      <c r="E16" s="423" t="s">
        <v>259</v>
      </c>
      <c r="F16" s="427" t="s">
        <v>120</v>
      </c>
      <c r="G16" s="427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24"/>
      <c r="D17" s="424"/>
      <c r="E17" s="424"/>
      <c r="F17" s="427"/>
      <c r="G17" s="427"/>
      <c r="H17" s="258" t="s">
        <v>37</v>
      </c>
      <c r="I17" s="260">
        <v>60000000</v>
      </c>
      <c r="J17" s="25">
        <v>600000</v>
      </c>
      <c r="K17" s="26">
        <f t="shared" si="0"/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24"/>
      <c r="D18" s="424"/>
      <c r="E18" s="424"/>
      <c r="F18" s="427"/>
      <c r="G18" s="427"/>
      <c r="H18" s="258" t="s">
        <v>37</v>
      </c>
      <c r="I18" s="260">
        <v>150000000</v>
      </c>
      <c r="J18" s="25">
        <v>18931806.490000002</v>
      </c>
      <c r="K18" s="26">
        <f t="shared" si="0"/>
        <v>0.12621204326666668</v>
      </c>
      <c r="L18" s="27">
        <v>2324434.5</v>
      </c>
      <c r="M18" s="137"/>
      <c r="N18" s="215"/>
    </row>
    <row r="19" spans="1:14" ht="15" customHeight="1" x14ac:dyDescent="0.2">
      <c r="A19" s="261"/>
      <c r="B19" s="8" t="s">
        <v>14</v>
      </c>
      <c r="C19" s="425"/>
      <c r="D19" s="425"/>
      <c r="E19" s="425"/>
      <c r="F19" s="428"/>
      <c r="G19" s="428"/>
      <c r="H19" s="73" t="s">
        <v>37</v>
      </c>
      <c r="I19" s="74">
        <f>I17+I18</f>
        <v>210000000</v>
      </c>
      <c r="J19" s="74">
        <f t="shared" ref="J19:L19" si="1">J17+J18</f>
        <v>19531806.490000002</v>
      </c>
      <c r="K19" s="75">
        <f t="shared" si="0"/>
        <v>9.3008602333333343E-2</v>
      </c>
      <c r="L19" s="74">
        <f t="shared" si="1"/>
        <v>2324434.5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243</v>
      </c>
      <c r="D20" s="98" t="s">
        <v>305</v>
      </c>
      <c r="E20" s="98" t="s">
        <v>259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3" t="s">
        <v>353</v>
      </c>
      <c r="C21" s="332" t="s">
        <v>243</v>
      </c>
      <c r="D21" s="388" t="s">
        <v>235</v>
      </c>
      <c r="E21" s="388" t="s">
        <v>256</v>
      </c>
      <c r="F21" s="384" t="s">
        <v>354</v>
      </c>
      <c r="G21" s="384" t="s">
        <v>355</v>
      </c>
      <c r="H21" s="234" t="s">
        <v>37</v>
      </c>
      <c r="I21" s="383">
        <v>8000000</v>
      </c>
      <c r="J21" s="371">
        <v>830954.88000000012</v>
      </c>
      <c r="K21" s="385">
        <f t="shared" si="2"/>
        <v>0.10386936000000002</v>
      </c>
      <c r="L21" s="175">
        <v>830954.88000000012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230</v>
      </c>
      <c r="C23" s="124" t="s">
        <v>244</v>
      </c>
      <c r="D23" s="99" t="s">
        <v>306</v>
      </c>
      <c r="E23" s="99" t="s">
        <v>307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18" t="s">
        <v>90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0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245</v>
      </c>
      <c r="D25" s="228" t="s">
        <v>308</v>
      </c>
      <c r="E25" s="263" t="s">
        <v>237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964447.7</v>
      </c>
      <c r="K25" s="102">
        <f t="shared" si="0"/>
        <v>0.48403899623588453</v>
      </c>
      <c r="L25" s="389">
        <v>396031.23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245</v>
      </c>
      <c r="D26" s="229" t="s">
        <v>326</v>
      </c>
      <c r="E26" s="263" t="s">
        <v>233</v>
      </c>
      <c r="F26" s="264" t="s">
        <v>332</v>
      </c>
      <c r="G26" s="264" t="s">
        <v>333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243</v>
      </c>
      <c r="D27" s="228" t="s">
        <v>305</v>
      </c>
      <c r="E27" s="228" t="s">
        <v>259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90" t="s">
        <v>353</v>
      </c>
      <c r="C28" s="228" t="s">
        <v>243</v>
      </c>
      <c r="D28" s="391" t="s">
        <v>235</v>
      </c>
      <c r="E28" s="391" t="s">
        <v>256</v>
      </c>
      <c r="F28" s="392" t="s">
        <v>354</v>
      </c>
      <c r="G28" s="392" t="s">
        <v>355</v>
      </c>
      <c r="H28" s="225" t="s">
        <v>37</v>
      </c>
      <c r="I28" s="390">
        <v>2000000</v>
      </c>
      <c r="J28" s="103">
        <v>187738.71000000002</v>
      </c>
      <c r="K28" s="102">
        <f t="shared" si="3"/>
        <v>9.3869355000000015E-2</v>
      </c>
      <c r="L28" s="103">
        <v>187738.71000000002</v>
      </c>
      <c r="M28" s="226"/>
      <c r="N28" s="253"/>
    </row>
    <row r="29" spans="1:14" s="133" customFormat="1" ht="30" customHeight="1" x14ac:dyDescent="0.2">
      <c r="A29" s="393">
        <v>5</v>
      </c>
      <c r="B29" s="390" t="s">
        <v>356</v>
      </c>
      <c r="C29" s="228" t="s">
        <v>244</v>
      </c>
      <c r="D29" s="229"/>
      <c r="E29" s="263"/>
      <c r="F29" s="392" t="s">
        <v>359</v>
      </c>
      <c r="G29" s="392" t="s">
        <v>360</v>
      </c>
      <c r="H29" s="225" t="s">
        <v>37</v>
      </c>
      <c r="I29" s="390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3">
        <v>6</v>
      </c>
      <c r="B30" s="390" t="s">
        <v>357</v>
      </c>
      <c r="C30" s="228" t="s">
        <v>244</v>
      </c>
      <c r="D30" s="228"/>
      <c r="E30" s="228"/>
      <c r="F30" s="392" t="s">
        <v>359</v>
      </c>
      <c r="G30" s="392" t="s">
        <v>361</v>
      </c>
      <c r="H30" s="225" t="s">
        <v>37</v>
      </c>
      <c r="I30" s="390">
        <v>6219140</v>
      </c>
      <c r="J30" s="103">
        <v>3200451.97</v>
      </c>
      <c r="K30" s="102">
        <f t="shared" si="3"/>
        <v>0.5146132696803738</v>
      </c>
      <c r="L30" s="103">
        <v>3200451.97</v>
      </c>
      <c r="M30" s="226"/>
      <c r="N30" s="215"/>
    </row>
    <row r="31" spans="1:14" s="2" customFormat="1" ht="30" customHeight="1" thickBot="1" x14ac:dyDescent="0.25">
      <c r="A31" s="394">
        <v>7</v>
      </c>
      <c r="B31" s="395" t="s">
        <v>358</v>
      </c>
      <c r="C31" s="372" t="s">
        <v>244</v>
      </c>
      <c r="D31" s="396"/>
      <c r="E31" s="396"/>
      <c r="F31" s="397" t="s">
        <v>359</v>
      </c>
      <c r="G31" s="397" t="s">
        <v>362</v>
      </c>
      <c r="H31" s="234" t="s">
        <v>37</v>
      </c>
      <c r="I31" s="395">
        <v>12900000</v>
      </c>
      <c r="J31" s="367">
        <v>5847268.6799999997</v>
      </c>
      <c r="K31" s="368">
        <f t="shared" si="3"/>
        <v>0.45327664186046507</v>
      </c>
      <c r="L31" s="367">
        <v>5847268.6799999997</v>
      </c>
      <c r="M31" s="370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7" activePane="bottomLeft" state="frozen"/>
      <selection pane="bottomLeft" activeCell="L13" sqref="L1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130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134">
        <v>1</v>
      </c>
      <c r="B5" s="135" t="s">
        <v>131</v>
      </c>
      <c r="C5" s="475" t="s">
        <v>334</v>
      </c>
      <c r="D5" s="423" t="s">
        <v>262</v>
      </c>
      <c r="E5" s="469" t="s">
        <v>138</v>
      </c>
      <c r="F5" s="469" t="s">
        <v>138</v>
      </c>
      <c r="G5" s="469" t="s">
        <v>139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6"/>
      <c r="D6" s="424"/>
      <c r="E6" s="470"/>
      <c r="F6" s="470"/>
      <c r="G6" s="470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6"/>
      <c r="D7" s="424"/>
      <c r="E7" s="470"/>
      <c r="F7" s="470"/>
      <c r="G7" s="470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6"/>
      <c r="D8" s="424"/>
      <c r="E8" s="470"/>
      <c r="F8" s="470"/>
      <c r="G8" s="470"/>
      <c r="H8" s="141" t="s">
        <v>37</v>
      </c>
      <c r="I8" s="145">
        <v>1407385</v>
      </c>
      <c r="J8" s="25">
        <v>0</v>
      </c>
      <c r="K8" s="26">
        <f>J8/I8</f>
        <v>0</v>
      </c>
      <c r="L8" s="27">
        <v>0</v>
      </c>
      <c r="M8" s="137"/>
    </row>
    <row r="9" spans="1:13" ht="15" customHeight="1" x14ac:dyDescent="0.25">
      <c r="A9" s="146"/>
      <c r="B9" s="147" t="s">
        <v>135</v>
      </c>
      <c r="C9" s="477"/>
      <c r="D9" s="425"/>
      <c r="E9" s="471"/>
      <c r="F9" s="471"/>
      <c r="G9" s="471"/>
      <c r="H9" s="148" t="s">
        <v>37</v>
      </c>
      <c r="I9" s="147">
        <f>SUM(I6:I8)</f>
        <v>60000000</v>
      </c>
      <c r="J9" s="147">
        <f>SUM(J6:J8)</f>
        <v>55725039</v>
      </c>
      <c r="K9" s="75">
        <f>J9/I9</f>
        <v>0.92875065000000001</v>
      </c>
      <c r="L9" s="147">
        <f>SUM(L6:L8)</f>
        <v>0</v>
      </c>
      <c r="M9" s="149"/>
    </row>
    <row r="10" spans="1:13" ht="30" customHeight="1" thickBot="1" x14ac:dyDescent="0.3">
      <c r="A10" s="60">
        <v>2</v>
      </c>
      <c r="B10" s="150" t="s">
        <v>136</v>
      </c>
      <c r="C10" s="151" t="s">
        <v>245</v>
      </c>
      <c r="D10" s="99" t="s">
        <v>263</v>
      </c>
      <c r="E10" s="152" t="s">
        <v>141</v>
      </c>
      <c r="F10" s="152" t="s">
        <v>141</v>
      </c>
      <c r="G10" s="152" t="s">
        <v>140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2" t="s">
        <v>137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</row>
    <row r="12" spans="1:13" s="3" customFormat="1" ht="60" x14ac:dyDescent="0.25">
      <c r="A12" s="161">
        <v>1</v>
      </c>
      <c r="B12" s="354" t="s">
        <v>142</v>
      </c>
      <c r="C12" s="355" t="s">
        <v>314</v>
      </c>
      <c r="D12" s="356" t="s">
        <v>336</v>
      </c>
      <c r="E12" s="356" t="s">
        <v>341</v>
      </c>
      <c r="F12" s="357" t="s">
        <v>146</v>
      </c>
      <c r="G12" s="407" t="s">
        <v>367</v>
      </c>
      <c r="H12" s="358" t="s">
        <v>37</v>
      </c>
      <c r="I12" s="359">
        <v>13634032</v>
      </c>
      <c r="J12" s="360">
        <v>12270613</v>
      </c>
      <c r="K12" s="361">
        <f t="shared" ref="K12:K15" si="0">J12/I12</f>
        <v>0.89999884113518291</v>
      </c>
      <c r="L12" s="360">
        <v>0</v>
      </c>
      <c r="M12" s="362"/>
    </row>
    <row r="13" spans="1:13" s="3" customFormat="1" ht="60" x14ac:dyDescent="0.25">
      <c r="A13" s="223">
        <v>3</v>
      </c>
      <c r="B13" s="303" t="s">
        <v>143</v>
      </c>
      <c r="C13" s="351" t="s">
        <v>314</v>
      </c>
      <c r="D13" s="352" t="s">
        <v>337</v>
      </c>
      <c r="E13" s="352" t="s">
        <v>342</v>
      </c>
      <c r="F13" s="353" t="s">
        <v>147</v>
      </c>
      <c r="G13" s="408" t="s">
        <v>367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48" x14ac:dyDescent="0.25">
      <c r="A14" s="223">
        <v>4</v>
      </c>
      <c r="B14" s="303" t="s">
        <v>144</v>
      </c>
      <c r="C14" s="351" t="s">
        <v>314</v>
      </c>
      <c r="D14" s="352" t="s">
        <v>338</v>
      </c>
      <c r="E14" s="352" t="s">
        <v>259</v>
      </c>
      <c r="F14" s="353" t="s">
        <v>148</v>
      </c>
      <c r="G14" s="409" t="s">
        <v>368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36" x14ac:dyDescent="0.25">
      <c r="A15" s="223">
        <v>5</v>
      </c>
      <c r="B15" s="303" t="s">
        <v>145</v>
      </c>
      <c r="C15" s="351" t="s">
        <v>314</v>
      </c>
      <c r="D15" s="352" t="s">
        <v>340</v>
      </c>
      <c r="E15" s="352" t="s">
        <v>268</v>
      </c>
      <c r="F15" s="353" t="s">
        <v>149</v>
      </c>
      <c r="G15" s="408" t="s">
        <v>369</v>
      </c>
      <c r="H15" s="225" t="s">
        <v>37</v>
      </c>
      <c r="I15" s="295">
        <v>1555200</v>
      </c>
      <c r="J15" s="103">
        <v>1281163</v>
      </c>
      <c r="K15" s="102">
        <f t="shared" si="0"/>
        <v>0.82379308127572015</v>
      </c>
      <c r="L15" s="103">
        <v>0</v>
      </c>
      <c r="M15" s="226"/>
    </row>
    <row r="16" spans="1:13" s="3" customFormat="1" ht="36.75" thickBot="1" x14ac:dyDescent="0.3">
      <c r="A16" s="213">
        <v>6</v>
      </c>
      <c r="B16" s="325" t="s">
        <v>339</v>
      </c>
      <c r="C16" s="363" t="s">
        <v>314</v>
      </c>
      <c r="D16" s="364" t="s">
        <v>253</v>
      </c>
      <c r="E16" s="364" t="s">
        <v>343</v>
      </c>
      <c r="F16" s="365" t="s">
        <v>344</v>
      </c>
      <c r="G16" s="410" t="s">
        <v>369</v>
      </c>
      <c r="H16" s="234" t="s">
        <v>37</v>
      </c>
      <c r="I16" s="366">
        <v>15069280</v>
      </c>
      <c r="J16" s="367">
        <v>14614195</v>
      </c>
      <c r="K16" s="368">
        <f t="shared" ref="K16" si="1">J16/I16</f>
        <v>0.9698004815094019</v>
      </c>
      <c r="L16" s="369">
        <v>0</v>
      </c>
      <c r="M16" s="37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155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5" customHeight="1" x14ac:dyDescent="0.25">
      <c r="A5" s="271">
        <v>1</v>
      </c>
      <c r="B5" s="272" t="s">
        <v>156</v>
      </c>
      <c r="C5" s="423" t="s">
        <v>240</v>
      </c>
      <c r="D5" s="423" t="s">
        <v>239</v>
      </c>
      <c r="E5" s="423" t="s">
        <v>257</v>
      </c>
      <c r="F5" s="426" t="s">
        <v>158</v>
      </c>
      <c r="G5" s="426" t="s">
        <v>159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24"/>
      <c r="D6" s="424"/>
      <c r="E6" s="424"/>
      <c r="F6" s="427"/>
      <c r="G6" s="427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24"/>
      <c r="D7" s="424"/>
      <c r="E7" s="424"/>
      <c r="F7" s="427"/>
      <c r="G7" s="427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5"/>
      <c r="D8" s="425"/>
      <c r="E8" s="425"/>
      <c r="F8" s="428"/>
      <c r="G8" s="428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157</v>
      </c>
      <c r="C9" s="423" t="s">
        <v>240</v>
      </c>
      <c r="D9" s="423" t="s">
        <v>238</v>
      </c>
      <c r="E9" s="423" t="s">
        <v>237</v>
      </c>
      <c r="F9" s="427" t="s">
        <v>160</v>
      </c>
      <c r="G9" s="427" t="s">
        <v>161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24"/>
      <c r="D10" s="424"/>
      <c r="E10" s="424"/>
      <c r="F10" s="427"/>
      <c r="G10" s="427"/>
      <c r="H10" s="141" t="s">
        <v>37</v>
      </c>
      <c r="I10" s="171">
        <v>7062200</v>
      </c>
      <c r="J10" s="25">
        <v>800000</v>
      </c>
      <c r="K10" s="26">
        <f t="shared" si="0"/>
        <v>0.11327914814080599</v>
      </c>
      <c r="L10" s="25">
        <v>800000</v>
      </c>
      <c r="M10" s="137"/>
    </row>
    <row r="11" spans="1:13" ht="15" customHeight="1" x14ac:dyDescent="0.25">
      <c r="A11" s="275"/>
      <c r="B11" s="145" t="s">
        <v>13</v>
      </c>
      <c r="C11" s="424"/>
      <c r="D11" s="424"/>
      <c r="E11" s="424"/>
      <c r="F11" s="427"/>
      <c r="G11" s="427"/>
      <c r="H11" s="141" t="s">
        <v>37</v>
      </c>
      <c r="I11" s="172">
        <v>4724800</v>
      </c>
      <c r="J11" s="25">
        <v>100000</v>
      </c>
      <c r="K11" s="26">
        <f t="shared" si="0"/>
        <v>2.116491703352523E-2</v>
      </c>
      <c r="L11" s="27">
        <v>100000</v>
      </c>
      <c r="M11" s="137"/>
    </row>
    <row r="12" spans="1:13" ht="15" customHeight="1" thickBot="1" x14ac:dyDescent="0.3">
      <c r="A12" s="284"/>
      <c r="B12" s="285" t="s">
        <v>14</v>
      </c>
      <c r="C12" s="479"/>
      <c r="D12" s="479"/>
      <c r="E12" s="479"/>
      <c r="F12" s="478"/>
      <c r="G12" s="478"/>
      <c r="H12" s="76" t="s">
        <v>37</v>
      </c>
      <c r="I12" s="173">
        <f>SUM(I10:I11)</f>
        <v>11787000</v>
      </c>
      <c r="J12" s="173">
        <f>SUM(J10:J11)</f>
        <v>900000</v>
      </c>
      <c r="K12" s="30">
        <f t="shared" si="0"/>
        <v>7.6355306693815225E-2</v>
      </c>
      <c r="L12" s="286">
        <f>SUM(L10:L11)</f>
        <v>900000</v>
      </c>
      <c r="M12" s="137"/>
    </row>
    <row r="13" spans="1:13" s="3" customFormat="1" x14ac:dyDescent="0.25">
      <c r="A13" s="472" t="s">
        <v>335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7" sqref="J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162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30" customHeight="1" x14ac:dyDescent="0.25">
      <c r="A5" s="223">
        <v>1</v>
      </c>
      <c r="B5" s="224" t="s">
        <v>163</v>
      </c>
      <c r="C5" s="124" t="s">
        <v>244</v>
      </c>
      <c r="D5" s="98" t="s">
        <v>241</v>
      </c>
      <c r="E5" s="98" t="s">
        <v>258</v>
      </c>
      <c r="F5" s="201" t="s">
        <v>169</v>
      </c>
      <c r="G5" s="201" t="s">
        <v>170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164</v>
      </c>
      <c r="C6" s="423" t="s">
        <v>244</v>
      </c>
      <c r="D6" s="423" t="s">
        <v>242</v>
      </c>
      <c r="E6" s="423" t="s">
        <v>259</v>
      </c>
      <c r="F6" s="427" t="s">
        <v>171</v>
      </c>
      <c r="G6" s="427" t="s">
        <v>159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165</v>
      </c>
      <c r="B7" s="260" t="s">
        <v>166</v>
      </c>
      <c r="C7" s="424"/>
      <c r="D7" s="424"/>
      <c r="E7" s="424"/>
      <c r="F7" s="427"/>
      <c r="G7" s="427"/>
      <c r="H7" s="141" t="s">
        <v>39</v>
      </c>
      <c r="I7" s="260">
        <v>27150000</v>
      </c>
      <c r="J7" s="25">
        <v>27108115.190000001</v>
      </c>
      <c r="K7" s="26">
        <f t="shared" si="0"/>
        <v>0.99845728139963175</v>
      </c>
      <c r="L7" s="27">
        <v>402413.18</v>
      </c>
      <c r="M7" s="402"/>
    </row>
    <row r="8" spans="1:13" ht="15" customHeight="1" thickBot="1" x14ac:dyDescent="0.3">
      <c r="A8" s="289" t="s">
        <v>167</v>
      </c>
      <c r="B8" s="290" t="s">
        <v>168</v>
      </c>
      <c r="C8" s="479"/>
      <c r="D8" s="479"/>
      <c r="E8" s="479"/>
      <c r="F8" s="478"/>
      <c r="G8" s="478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172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223">
        <v>1</v>
      </c>
      <c r="B5" s="291" t="s">
        <v>174</v>
      </c>
      <c r="C5" s="98" t="s">
        <v>243</v>
      </c>
      <c r="D5" s="98" t="s">
        <v>246</v>
      </c>
      <c r="E5" s="98" t="s">
        <v>190</v>
      </c>
      <c r="F5" s="98" t="s">
        <v>177</v>
      </c>
      <c r="G5" s="98" t="s">
        <v>178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175</v>
      </c>
      <c r="C6" s="98" t="s">
        <v>243</v>
      </c>
      <c r="D6" s="98" t="s">
        <v>260</v>
      </c>
      <c r="E6" s="98" t="s">
        <v>247</v>
      </c>
      <c r="F6" s="98" t="s">
        <v>179</v>
      </c>
      <c r="G6" s="202" t="s">
        <v>180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176</v>
      </c>
      <c r="C7" s="99" t="s">
        <v>243</v>
      </c>
      <c r="D7" s="99" t="s">
        <v>248</v>
      </c>
      <c r="E7" s="99"/>
      <c r="F7" s="294" t="s">
        <v>181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18" t="s">
        <v>173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20"/>
    </row>
    <row r="9" spans="1:13" s="3" customFormat="1" ht="30" customHeight="1" x14ac:dyDescent="0.25">
      <c r="A9" s="223">
        <v>1</v>
      </c>
      <c r="B9" s="291" t="s">
        <v>182</v>
      </c>
      <c r="C9" s="98" t="s">
        <v>243</v>
      </c>
      <c r="D9" s="98" t="s">
        <v>260</v>
      </c>
      <c r="E9" s="98" t="s">
        <v>247</v>
      </c>
      <c r="F9" s="98" t="s">
        <v>179</v>
      </c>
      <c r="G9" s="202" t="s">
        <v>180</v>
      </c>
      <c r="H9" s="154" t="s">
        <v>37</v>
      </c>
      <c r="I9" s="295">
        <v>4000000</v>
      </c>
      <c r="J9" s="68">
        <v>439323.1</v>
      </c>
      <c r="K9" s="69">
        <f t="shared" si="0"/>
        <v>0.10983077499999999</v>
      </c>
      <c r="L9" s="70">
        <v>5523.8</v>
      </c>
      <c r="M9" s="240"/>
    </row>
    <row r="10" spans="1:13" ht="30" customHeight="1" x14ac:dyDescent="0.25">
      <c r="A10" s="223">
        <v>2</v>
      </c>
      <c r="B10" s="291" t="s">
        <v>183</v>
      </c>
      <c r="C10" s="98" t="s">
        <v>245</v>
      </c>
      <c r="D10" s="98" t="s">
        <v>249</v>
      </c>
      <c r="E10" s="98" t="s">
        <v>236</v>
      </c>
      <c r="F10" s="202" t="s">
        <v>188</v>
      </c>
      <c r="G10" s="202" t="s">
        <v>189</v>
      </c>
      <c r="H10" s="154" t="s">
        <v>37</v>
      </c>
      <c r="I10" s="295">
        <f>10990000+2375000</f>
        <v>13365000</v>
      </c>
      <c r="J10" s="68">
        <v>11604457.600000001</v>
      </c>
      <c r="K10" s="69">
        <f t="shared" si="0"/>
        <v>0.86827217358772923</v>
      </c>
      <c r="L10" s="70">
        <v>1278008.1399999999</v>
      </c>
      <c r="M10" s="240"/>
    </row>
    <row r="11" spans="1:13" x14ac:dyDescent="0.25">
      <c r="A11" s="66">
        <v>3</v>
      </c>
      <c r="B11" s="87" t="s">
        <v>184</v>
      </c>
      <c r="C11" s="124" t="s">
        <v>245</v>
      </c>
      <c r="D11" s="124" t="s">
        <v>251</v>
      </c>
      <c r="E11" s="124" t="s">
        <v>250</v>
      </c>
      <c r="F11" s="178" t="s">
        <v>190</v>
      </c>
      <c r="G11" s="178" t="s">
        <v>116</v>
      </c>
      <c r="H11" s="157" t="s">
        <v>37</v>
      </c>
      <c r="I11" s="296">
        <v>18266696.800000001</v>
      </c>
      <c r="J11" s="11">
        <v>486003.42000000004</v>
      </c>
      <c r="K11" s="16">
        <f t="shared" si="0"/>
        <v>2.6605982752174438E-2</v>
      </c>
      <c r="L11" s="71">
        <v>230067.23</v>
      </c>
      <c r="M11" s="149"/>
    </row>
    <row r="12" spans="1:13" ht="30" customHeight="1" x14ac:dyDescent="0.25">
      <c r="A12" s="66">
        <v>4</v>
      </c>
      <c r="B12" s="87" t="s">
        <v>185</v>
      </c>
      <c r="C12" s="124" t="s">
        <v>243</v>
      </c>
      <c r="D12" s="124" t="s">
        <v>252</v>
      </c>
      <c r="E12" s="124" t="s">
        <v>171</v>
      </c>
      <c r="F12" s="178" t="s">
        <v>191</v>
      </c>
      <c r="G12" s="178" t="s">
        <v>192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186</v>
      </c>
      <c r="C13" s="124" t="s">
        <v>243</v>
      </c>
      <c r="D13" s="124" t="s">
        <v>234</v>
      </c>
      <c r="E13" s="124" t="s">
        <v>171</v>
      </c>
      <c r="F13" s="178" t="s">
        <v>193</v>
      </c>
      <c r="G13" s="178" t="s">
        <v>192</v>
      </c>
      <c r="H13" s="157" t="s">
        <v>37</v>
      </c>
      <c r="I13" s="296">
        <v>10000000</v>
      </c>
      <c r="J13" s="11">
        <v>30000</v>
      </c>
      <c r="K13" s="16">
        <f t="shared" si="0"/>
        <v>3.0000000000000001E-3</v>
      </c>
      <c r="L13" s="71">
        <v>0</v>
      </c>
      <c r="M13" s="149"/>
    </row>
    <row r="14" spans="1:13" ht="15" customHeight="1" thickBot="1" x14ac:dyDescent="0.3">
      <c r="A14" s="60">
        <v>6</v>
      </c>
      <c r="B14" s="86" t="s">
        <v>187</v>
      </c>
      <c r="C14" s="99" t="s">
        <v>245</v>
      </c>
      <c r="D14" s="99" t="s">
        <v>253</v>
      </c>
      <c r="E14" s="99" t="s">
        <v>261</v>
      </c>
      <c r="F14" s="152" t="s">
        <v>191</v>
      </c>
      <c r="G14" s="152" t="s">
        <v>29</v>
      </c>
      <c r="H14" s="159" t="s">
        <v>37</v>
      </c>
      <c r="I14" s="298">
        <v>14066845.460000001</v>
      </c>
      <c r="J14" s="54">
        <v>313120.08</v>
      </c>
      <c r="K14" s="55">
        <f t="shared" si="0"/>
        <v>2.2259438400057605E-2</v>
      </c>
      <c r="L14" s="56">
        <v>193031.81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J11" sqref="J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63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63" x14ac:dyDescent="0.2">
      <c r="A4" s="418" t="s">
        <v>194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s="2" customFormat="1" ht="15" customHeight="1" x14ac:dyDescent="0.2">
      <c r="A5" s="299">
        <v>1</v>
      </c>
      <c r="B5" s="300" t="s">
        <v>196</v>
      </c>
      <c r="C5" s="98" t="s">
        <v>311</v>
      </c>
      <c r="D5" s="98" t="s">
        <v>264</v>
      </c>
      <c r="E5" s="301" t="s">
        <v>154</v>
      </c>
      <c r="F5" s="302" t="s">
        <v>202</v>
      </c>
      <c r="G5" s="302" t="s">
        <v>116</v>
      </c>
      <c r="H5" s="292" t="s">
        <v>201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197</v>
      </c>
      <c r="C6" s="124" t="s">
        <v>312</v>
      </c>
      <c r="D6" s="124" t="s">
        <v>264</v>
      </c>
      <c r="E6" s="177" t="s">
        <v>154</v>
      </c>
      <c r="F6" s="305" t="s">
        <v>203</v>
      </c>
      <c r="G6" s="305" t="s">
        <v>204</v>
      </c>
      <c r="H6" s="179" t="s">
        <v>201</v>
      </c>
      <c r="I6" s="306">
        <v>73130000</v>
      </c>
      <c r="J6" s="67">
        <v>48928914.140000001</v>
      </c>
      <c r="K6" s="16">
        <f>J6/I6</f>
        <v>0.66906760754820183</v>
      </c>
      <c r="L6" s="11">
        <v>22131489.579999998</v>
      </c>
      <c r="M6" s="149"/>
    </row>
    <row r="7" spans="1:63" s="2" customFormat="1" ht="15" customHeight="1" x14ac:dyDescent="0.2">
      <c r="A7" s="257">
        <v>3</v>
      </c>
      <c r="B7" s="259" t="s">
        <v>198</v>
      </c>
      <c r="C7" s="424" t="s">
        <v>311</v>
      </c>
      <c r="D7" s="424" t="s">
        <v>265</v>
      </c>
      <c r="E7" s="424" t="s">
        <v>266</v>
      </c>
      <c r="F7" s="436" t="s">
        <v>179</v>
      </c>
      <c r="G7" s="436" t="s">
        <v>375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199</v>
      </c>
      <c r="C8" s="424"/>
      <c r="D8" s="424"/>
      <c r="E8" s="424"/>
      <c r="F8" s="436"/>
      <c r="G8" s="436"/>
      <c r="H8" s="191" t="s">
        <v>201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231</v>
      </c>
      <c r="C9" s="424"/>
      <c r="D9" s="424"/>
      <c r="E9" s="424"/>
      <c r="F9" s="436"/>
      <c r="G9" s="436"/>
      <c r="H9" s="191" t="s">
        <v>201</v>
      </c>
      <c r="I9" s="308">
        <v>56250000</v>
      </c>
      <c r="J9" s="309">
        <v>42275667.140000001</v>
      </c>
      <c r="K9" s="26">
        <f t="shared" si="0"/>
        <v>0.7515674158222222</v>
      </c>
      <c r="L9" s="80">
        <v>138668.29999999999</v>
      </c>
      <c r="M9" s="137"/>
    </row>
    <row r="10" spans="1:63" ht="15" customHeight="1" x14ac:dyDescent="0.2">
      <c r="A10" s="199"/>
      <c r="B10" s="209" t="s">
        <v>14</v>
      </c>
      <c r="C10" s="425"/>
      <c r="D10" s="425"/>
      <c r="E10" s="425"/>
      <c r="F10" s="437"/>
      <c r="G10" s="437"/>
      <c r="H10" s="131" t="s">
        <v>201</v>
      </c>
      <c r="I10" s="310">
        <f>SUM(I8:I9)</f>
        <v>67500000</v>
      </c>
      <c r="J10" s="310">
        <f>SUM(J8:J9)</f>
        <v>53492798.829999998</v>
      </c>
      <c r="K10" s="75">
        <f t="shared" si="0"/>
        <v>0.7924859085925926</v>
      </c>
      <c r="L10" s="311">
        <f>SUM(L8:L9)</f>
        <v>138668.29999999999</v>
      </c>
      <c r="M10" s="149"/>
    </row>
    <row r="11" spans="1:63" ht="60" customHeight="1" thickBot="1" x14ac:dyDescent="0.25">
      <c r="A11" s="312">
        <v>4</v>
      </c>
      <c r="B11" s="59" t="s">
        <v>200</v>
      </c>
      <c r="C11" s="99" t="s">
        <v>311</v>
      </c>
      <c r="D11" s="313" t="s">
        <v>267</v>
      </c>
      <c r="E11" s="313" t="s">
        <v>268</v>
      </c>
      <c r="F11" s="314" t="s">
        <v>205</v>
      </c>
      <c r="G11" s="314" t="s">
        <v>206</v>
      </c>
      <c r="H11" s="315" t="s">
        <v>201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18" t="s">
        <v>195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20"/>
    </row>
    <row r="13" spans="1:63" s="2" customFormat="1" ht="30" customHeight="1" x14ac:dyDescent="0.2">
      <c r="A13" s="299">
        <v>1</v>
      </c>
      <c r="B13" s="318" t="s">
        <v>207</v>
      </c>
      <c r="C13" s="98" t="s">
        <v>313</v>
      </c>
      <c r="D13" s="98" t="s">
        <v>267</v>
      </c>
      <c r="E13" s="98" t="s">
        <v>209</v>
      </c>
      <c r="F13" s="264" t="s">
        <v>209</v>
      </c>
      <c r="G13" s="319" t="s">
        <v>210</v>
      </c>
      <c r="H13" s="264" t="s">
        <v>213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30" customHeight="1" thickBot="1" x14ac:dyDescent="0.25">
      <c r="A14" s="312">
        <v>2</v>
      </c>
      <c r="B14" s="320" t="s">
        <v>208</v>
      </c>
      <c r="C14" s="99" t="s">
        <v>314</v>
      </c>
      <c r="D14" s="99" t="s">
        <v>269</v>
      </c>
      <c r="E14" s="99" t="s">
        <v>209</v>
      </c>
      <c r="F14" s="321" t="s">
        <v>211</v>
      </c>
      <c r="G14" s="322" t="s">
        <v>212</v>
      </c>
      <c r="H14" s="321" t="s">
        <v>37</v>
      </c>
      <c r="I14" s="323">
        <v>1000000</v>
      </c>
      <c r="J14" s="324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223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6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352</v>
      </c>
      <c r="M2" s="441" t="s">
        <v>10</v>
      </c>
    </row>
    <row r="3" spans="1:13" s="1" customFormat="1" ht="45" customHeight="1" thickBot="1" x14ac:dyDescent="0.25">
      <c r="A3" s="449"/>
      <c r="B3" s="422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22"/>
      <c r="I3" s="387" t="s">
        <v>8</v>
      </c>
      <c r="J3" s="168" t="s">
        <v>364</v>
      </c>
      <c r="K3" s="403" t="s">
        <v>365</v>
      </c>
      <c r="L3" s="447"/>
      <c r="M3" s="442"/>
    </row>
    <row r="4" spans="1:13" x14ac:dyDescent="0.25">
      <c r="A4" s="418" t="s">
        <v>214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8.75" customHeight="1" thickBot="1" x14ac:dyDescent="0.3">
      <c r="A5" s="213">
        <v>1</v>
      </c>
      <c r="B5" s="325" t="s">
        <v>215</v>
      </c>
      <c r="C5" s="326" t="s">
        <v>244</v>
      </c>
      <c r="D5" s="326" t="s">
        <v>331</v>
      </c>
      <c r="E5" s="326" t="s">
        <v>259</v>
      </c>
      <c r="F5" s="233" t="s">
        <v>83</v>
      </c>
      <c r="G5" s="233" t="s">
        <v>217</v>
      </c>
      <c r="H5" s="327" t="s">
        <v>216</v>
      </c>
      <c r="I5" s="328">
        <v>11600000</v>
      </c>
      <c r="J5" s="88">
        <v>1807123.98</v>
      </c>
      <c r="K5" s="55">
        <f t="shared" ref="K5" si="0">J5/I5</f>
        <v>0.15578655</v>
      </c>
      <c r="L5" s="89">
        <v>1807123.98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2022-12-27T10:00:34Z</dcterms:modified>
</cp:coreProperties>
</file>