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amik.bukvic\Desktop\Namik\Svjetlana\Povlačenja\WEB 2023\"/>
    </mc:Choice>
  </mc:AlternateContent>
  <bookViews>
    <workbookView xWindow="0" yWindow="0" windowWidth="23595" windowHeight="10320" activeTab="6"/>
  </bookViews>
  <sheets>
    <sheet name="WB" sheetId="1" r:id="rId1"/>
    <sheet name="EIB " sheetId="2" r:id="rId2"/>
    <sheet name="EBRD" sheetId="6" r:id="rId3"/>
    <sheet name="CEB" sheetId="7" r:id="rId4"/>
    <sheet name="IFAD" sheetId="8" r:id="rId5"/>
    <sheet name="KfW" sheetId="10" r:id="rId6"/>
    <sheet name="SFD" sheetId="11" r:id="rId7"/>
    <sheet name="KFAD" sheetId="12" r:id="rId8"/>
    <sheet name="EU MA pomoć" sheetId="14" r:id="rId9"/>
  </sheets>
  <definedNames>
    <definedName name="_xlnm.Print_Area" localSheetId="3">CEB!$A$1:$M$16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6" i="1" l="1"/>
  <c r="J36" i="1"/>
  <c r="K36" i="1" s="1"/>
  <c r="I36" i="1"/>
  <c r="K35" i="1"/>
  <c r="K34" i="1"/>
  <c r="L31" i="1" l="1"/>
  <c r="K31" i="1"/>
  <c r="J31" i="1"/>
  <c r="I31" i="1"/>
  <c r="K30" i="1"/>
  <c r="K29" i="1"/>
  <c r="K27" i="6" l="1"/>
  <c r="K10" i="6"/>
  <c r="K11" i="6"/>
  <c r="K7" i="10" l="1"/>
  <c r="K24" i="2"/>
  <c r="K23" i="2"/>
  <c r="K22" i="2"/>
  <c r="J18" i="6" l="1"/>
  <c r="K17" i="6"/>
  <c r="J20" i="2"/>
  <c r="J21" i="2" l="1"/>
  <c r="L19" i="2" l="1"/>
  <c r="J19" i="2"/>
  <c r="K19" i="2" s="1"/>
  <c r="K25" i="6" l="1"/>
  <c r="K26" i="6"/>
  <c r="K24" i="6"/>
  <c r="K23" i="6"/>
  <c r="K20" i="6" l="1"/>
  <c r="K19" i="6"/>
  <c r="K16" i="2" l="1"/>
  <c r="K17" i="2"/>
  <c r="L9" i="14" l="1"/>
  <c r="J9" i="14"/>
  <c r="I9" i="14"/>
  <c r="K9" i="14"/>
  <c r="K8" i="14"/>
  <c r="K7" i="14"/>
  <c r="K6" i="14"/>
  <c r="K5" i="12"/>
  <c r="K14" i="11"/>
  <c r="L10" i="11"/>
  <c r="J10" i="11"/>
  <c r="K10" i="11" s="1"/>
  <c r="K6" i="11"/>
  <c r="I10" i="11"/>
  <c r="K13" i="11"/>
  <c r="K8" i="11"/>
  <c r="K5" i="11"/>
  <c r="I10" i="10"/>
  <c r="K10" i="10" s="1"/>
  <c r="K11" i="10"/>
  <c r="K12" i="10"/>
  <c r="K13" i="10"/>
  <c r="K14" i="10"/>
  <c r="K9" i="10"/>
  <c r="K6" i="10"/>
  <c r="K5" i="10"/>
  <c r="L8" i="8"/>
  <c r="J8" i="8"/>
  <c r="I8" i="8"/>
  <c r="K6" i="8"/>
  <c r="K7" i="8"/>
  <c r="L27" i="1"/>
  <c r="J27" i="1"/>
  <c r="I27" i="1"/>
  <c r="K26" i="1"/>
  <c r="K25" i="1"/>
  <c r="K12" i="7"/>
  <c r="K13" i="7"/>
  <c r="K14" i="7"/>
  <c r="K15" i="7"/>
  <c r="L9" i="7"/>
  <c r="J9" i="7"/>
  <c r="K9" i="7" s="1"/>
  <c r="K7" i="7"/>
  <c r="I9" i="7"/>
  <c r="K16" i="7"/>
  <c r="K10" i="7"/>
  <c r="K8" i="7"/>
  <c r="K6" i="7"/>
  <c r="I18" i="6"/>
  <c r="K5" i="6"/>
  <c r="K6" i="6"/>
  <c r="K7" i="6"/>
  <c r="K8" i="6"/>
  <c r="K9" i="6"/>
  <c r="K12" i="6"/>
  <c r="K13" i="6"/>
  <c r="K14" i="6"/>
  <c r="K16" i="6"/>
  <c r="K22" i="6"/>
  <c r="K25" i="2"/>
  <c r="K26" i="2"/>
  <c r="K27" i="2"/>
  <c r="K6" i="2"/>
  <c r="K7" i="2"/>
  <c r="K8" i="2"/>
  <c r="K9" i="2"/>
  <c r="K10" i="2"/>
  <c r="K11" i="2"/>
  <c r="K12" i="2"/>
  <c r="K13" i="2"/>
  <c r="K14" i="2"/>
  <c r="K15" i="2"/>
  <c r="K5" i="2"/>
  <c r="K8" i="8" l="1"/>
  <c r="K27" i="1"/>
  <c r="K18" i="6"/>
  <c r="K11" i="11"/>
  <c r="K9" i="11"/>
  <c r="L23" i="1"/>
  <c r="L18" i="1"/>
  <c r="L14" i="1"/>
  <c r="L10" i="1"/>
  <c r="J23" i="1"/>
  <c r="J18" i="1"/>
  <c r="J14" i="1"/>
  <c r="J10" i="1"/>
  <c r="K5" i="1"/>
  <c r="K6" i="1"/>
  <c r="K19" i="1"/>
  <c r="K22" i="1"/>
  <c r="K21" i="1"/>
  <c r="K17" i="1"/>
  <c r="K16" i="1"/>
  <c r="K13" i="1"/>
  <c r="K12" i="1"/>
  <c r="K9" i="1"/>
  <c r="K8" i="1"/>
  <c r="I23" i="1"/>
  <c r="I18" i="1"/>
  <c r="I14" i="1"/>
  <c r="I10" i="1"/>
  <c r="K10" i="1" l="1"/>
  <c r="K18" i="1"/>
  <c r="K14" i="1"/>
  <c r="K23" i="1"/>
</calcChain>
</file>

<file path=xl/sharedStrings.xml><?xml version="1.0" encoding="utf-8"?>
<sst xmlns="http://schemas.openxmlformats.org/spreadsheetml/2006/main" count="748" uniqueCount="354">
  <si>
    <t>Naziv projekta</t>
  </si>
  <si>
    <t>DATUM</t>
  </si>
  <si>
    <t>Valuta</t>
  </si>
  <si>
    <t>IZNOS</t>
  </si>
  <si>
    <t xml:space="preserve">Sektor </t>
  </si>
  <si>
    <t>POTPISIVANJA</t>
  </si>
  <si>
    <t>EFEKTIVNOSTI</t>
  </si>
  <si>
    <t>ZATVARANJA</t>
  </si>
  <si>
    <t>UGOVORENI</t>
  </si>
  <si>
    <t xml:space="preserve">RATIFIKACIJA </t>
  </si>
  <si>
    <t xml:space="preserve">AMANDMANI </t>
  </si>
  <si>
    <t>Redni broj</t>
  </si>
  <si>
    <t>FBiH</t>
  </si>
  <si>
    <t>RS</t>
  </si>
  <si>
    <t>Ukupno BiH</t>
  </si>
  <si>
    <t>IBRD krediti</t>
  </si>
  <si>
    <t>Modernizacija cesta u FBiH (86400 BA)</t>
  </si>
  <si>
    <t>Restruktuisanje željeznica RS (IBRD 8808)</t>
  </si>
  <si>
    <t>Dodatno finansiranje za Projekat energetske efikasnosti (IBRD 8906-BA)</t>
  </si>
  <si>
    <t>Hitni projekat za COVID-19 za BiH (IBRD 9097)</t>
  </si>
  <si>
    <t>Dodatno finansiranje za Projekat registracije nekretnina - IBRD 9048-BA</t>
  </si>
  <si>
    <t>Program integrisanog razvoja koridora rijeka Save i Drine primjenom Višefaznog programskog pristupa (RS) - IBRD 91290</t>
  </si>
  <si>
    <t>Projekt oporavka i podrške poduzećima/poslovnim subjektima  IBRD 91830</t>
  </si>
  <si>
    <t>31.12.2021.</t>
  </si>
  <si>
    <t>31.12.2021.
31.12.2022.</t>
  </si>
  <si>
    <t>29.02.2024.</t>
  </si>
  <si>
    <t>30.06.2022.</t>
  </si>
  <si>
    <t>31.07.2022.</t>
  </si>
  <si>
    <t>30.06.2026.</t>
  </si>
  <si>
    <t>31.12.2024.</t>
  </si>
  <si>
    <t>04.10.2017.</t>
  </si>
  <si>
    <t>31.08.2018.</t>
  </si>
  <si>
    <t>11.03.2020.</t>
  </si>
  <si>
    <t>01.09.2020.</t>
  </si>
  <si>
    <t>17.12.2020.</t>
  </si>
  <si>
    <t>07.06.2021.</t>
  </si>
  <si>
    <t xml:space="preserve">20.09.2021. </t>
  </si>
  <si>
    <t>EUR</t>
  </si>
  <si>
    <t>11.05.2017.</t>
  </si>
  <si>
    <t xml:space="preserve">WB - PREGLED UGOVORA  U FAZI IMPLEMENTACIJE </t>
  </si>
  <si>
    <t>Voda i kanalizacija  u F BiH-24569 (FBiH)</t>
  </si>
  <si>
    <t>Voda i sanitacija  RS -25 741 (RS)</t>
  </si>
  <si>
    <t>Distribucija el.energije u BiH/C 82304 - EPBIH (FBIH)</t>
  </si>
  <si>
    <t>Koridor Vc- Počitelj- Bijača -83975 (FBiH)</t>
  </si>
  <si>
    <t>Modernizacija cesta F BiH -82137 (FBiH)</t>
  </si>
  <si>
    <t>Bolnice u RS/B - 31526 (RS)</t>
  </si>
  <si>
    <t>Koridor Vc- Mostar-Jug -87195 (FBiH)</t>
  </si>
  <si>
    <t>Koridor Vc- Zenica Sjever -86971 (FBiH)</t>
  </si>
  <si>
    <t>Mjere zaštite od poplava RS - 88484 (RS)</t>
  </si>
  <si>
    <t>Koridor Vc-Središnji dio  - 89502 (FBiH)</t>
  </si>
  <si>
    <t>EIB krediti</t>
  </si>
  <si>
    <t>10.04.2009.</t>
  </si>
  <si>
    <t>14.09.2011.</t>
  </si>
  <si>
    <t>26.02.2016.</t>
  </si>
  <si>
    <t>31.05.2017. 31.05.2020. 31.05.2023.</t>
  </si>
  <si>
    <t>13.07.2016.</t>
  </si>
  <si>
    <t>30.10.2018. 30.10.2022.</t>
  </si>
  <si>
    <t>23.06.2017.</t>
  </si>
  <si>
    <t>10.11.2017.</t>
  </si>
  <si>
    <t>10.12.2018.</t>
  </si>
  <si>
    <t>26.04.2023.</t>
  </si>
  <si>
    <t>09.10.2020.</t>
  </si>
  <si>
    <t>20.12.2024.</t>
  </si>
  <si>
    <t>13.10.2020.</t>
  </si>
  <si>
    <t>30.12.2020.</t>
  </si>
  <si>
    <t>27.02.2025.</t>
  </si>
  <si>
    <t>EIB grantovi</t>
  </si>
  <si>
    <t>Mediteranski koridor (R2a): BiH -interkonekcija Hrvatska "Izgradnja prekograničnog mosta u Gradišci" - RS (WB-IG00-TRA-02)</t>
  </si>
  <si>
    <t>Investicijski grant Koridor Vc " Izgradnja dionice autoceste Zenica Sjever - Žepče Jug" - (WB-IG01-BiH-TRA-01a) - FBiH</t>
  </si>
  <si>
    <t>Investicijski grant mediteranski koridor CVC: BiH – Cestovna interkonekcija s Hrvatskom, poddionica I Tarčin Ivan (WB-IG-02-BiH-TRA-06) – 92099</t>
  </si>
  <si>
    <t>31.12.2016. 30.09.2020. 30.09.2022.</t>
  </si>
  <si>
    <t>13.03.2018.</t>
  </si>
  <si>
    <t>31.12.2020.</t>
  </si>
  <si>
    <t>26.11.2020.</t>
  </si>
  <si>
    <t>28.07.2020.</t>
  </si>
  <si>
    <t xml:space="preserve">EUR </t>
  </si>
  <si>
    <t>Napomene:</t>
  </si>
  <si>
    <t>*</t>
  </si>
  <si>
    <t>EBRD krediti</t>
  </si>
  <si>
    <t>EBRD grantovi</t>
  </si>
  <si>
    <t>Vodosnabdijevanje Gradačac-45810 (FBiH)</t>
  </si>
  <si>
    <t>Vodovod Sarajevo-48252 (FBiH)</t>
  </si>
  <si>
    <t>Ceste FBiH-Sanacija šteta od poplava i modernizacija - 47461 (FBiH)</t>
  </si>
  <si>
    <t>Regionalni vodovod Plava voda -46201 (FBiH)</t>
  </si>
  <si>
    <t>Luka Brčko -47546 (BD)</t>
  </si>
  <si>
    <t>Živinice regionalna deponija za čvrsti otpad - 49631 (FBiH)</t>
  </si>
  <si>
    <t>GrCF2 W2 - Javni prijevoz Sarajevo - 50246 (FBiH)</t>
  </si>
  <si>
    <t>Koridor Vc - Dio 3 - 49058 (FBiH)</t>
  </si>
  <si>
    <t>GrCF2 W2 - Javni prijevoz Sarajevo- Dio 2 - 51294 (FBiH)</t>
  </si>
  <si>
    <t>Gradske saobraćajnice Sarajevo - 49840 (FBiH)</t>
  </si>
  <si>
    <t>Koridor Vc-Zaobilaznica Doboj -50603</t>
  </si>
  <si>
    <t>Poboljšanje energetske efikasnosti u Bolnici Zenica (FBIH)</t>
  </si>
  <si>
    <t>29.06.2018.</t>
  </si>
  <si>
    <t>31.12.2017. 31.12.2020.
31.12.2022.</t>
  </si>
  <si>
    <t>15.07.2022.</t>
  </si>
  <si>
    <t>31.05.2019.</t>
  </si>
  <si>
    <t>13.07.2020. 13.01.2024.</t>
  </si>
  <si>
    <t>02.07.2019.</t>
  </si>
  <si>
    <t>28.02.2019. 28.08.2020. 28.02.2021. 01.04.2022.</t>
  </si>
  <si>
    <t>15.11.2019.</t>
  </si>
  <si>
    <t>31.12.2019. 30.06.2022.</t>
  </si>
  <si>
    <t>16.11.2020.</t>
  </si>
  <si>
    <t>15.11.2022.</t>
  </si>
  <si>
    <t>31.12.2022.</t>
  </si>
  <si>
    <t>12.09.2022.</t>
  </si>
  <si>
    <t>01.02.2021.</t>
  </si>
  <si>
    <t>15.04.2021.</t>
  </si>
  <si>
    <t>26.04.2021.</t>
  </si>
  <si>
    <t>31.12.2023.</t>
  </si>
  <si>
    <t>08.12.2021.</t>
  </si>
  <si>
    <t>31.03.2021. 31.12.2023.</t>
  </si>
  <si>
    <t>07.07.2021.</t>
  </si>
  <si>
    <t>Napomena:</t>
  </si>
  <si>
    <t>CEB krediti</t>
  </si>
  <si>
    <t>Zatvaranje kolektivnih centara  LD 1789</t>
  </si>
  <si>
    <t xml:space="preserve">FBiH </t>
  </si>
  <si>
    <t xml:space="preserve">RS </t>
  </si>
  <si>
    <t xml:space="preserve">Distrikt Brčko </t>
  </si>
  <si>
    <t xml:space="preserve">Ukupno BiH </t>
  </si>
  <si>
    <t>Regionalni vodovod Plava voda LD 1890  (FBIH)</t>
  </si>
  <si>
    <t>CEB grantovi</t>
  </si>
  <si>
    <t>05.11.2014.</t>
  </si>
  <si>
    <t>16.08.2018.</t>
  </si>
  <si>
    <t>Sporazum o grantu između BiH i CEB u vezi sa RHP projektom BIH-2*</t>
  </si>
  <si>
    <t>Sporazum o grantu između BiH i CEB u vezi sa RHP projektom BIH-4*</t>
  </si>
  <si>
    <t>Sporazum o grantu između BiH i CEB u vezi sa RHP projektom BIH-5*</t>
  </si>
  <si>
    <t>Spor.o grantu podrške CHP  između CEB  i BIH u vezi sa RHP CHP BIH-1*</t>
  </si>
  <si>
    <t>17.03.2015.</t>
  </si>
  <si>
    <t>01.04.2016.</t>
  </si>
  <si>
    <t>08.10.2018.</t>
  </si>
  <si>
    <t>05.05.2016</t>
  </si>
  <si>
    <t>Podrška zapošljavanju (IBRD 86870 BA)</t>
  </si>
  <si>
    <t xml:space="preserve">Ukupno BIH </t>
  </si>
  <si>
    <t>26.01.2018.</t>
  </si>
  <si>
    <t>01.10.2021. 01.04.2022.</t>
  </si>
  <si>
    <t>25.10.2018.</t>
  </si>
  <si>
    <t>IFAD krediti</t>
  </si>
  <si>
    <t>Razvoj ruralnih preduzeća i privrede - READP</t>
  </si>
  <si>
    <t>31.03.2022.</t>
  </si>
  <si>
    <t>08.07.2021.</t>
  </si>
  <si>
    <t>30.09.2026.</t>
  </si>
  <si>
    <t>14.07.2020.</t>
  </si>
  <si>
    <t>KfW krediti</t>
  </si>
  <si>
    <t>KfW grantovi</t>
  </si>
  <si>
    <t>Vjetropark Hrgud (RS)</t>
  </si>
  <si>
    <t>Sanacija HE Trebinje 1, Faza III (RS)</t>
  </si>
  <si>
    <t>05.09.2017.</t>
  </si>
  <si>
    <t>15.11.2021</t>
  </si>
  <si>
    <t>25.03.2013.</t>
  </si>
  <si>
    <t>30.06.2016. 30.06.2019.</t>
  </si>
  <si>
    <t>Rehabilitacija Hidroelektrane Trebinje, faza III (RS)</t>
  </si>
  <si>
    <t>Vodosnabdijevanje i kanalizacija u BiH 2 -Tuzla, Zenica (FBiH)</t>
  </si>
  <si>
    <t>Zenica sakupljanje otpadnih voda - FBiH</t>
  </si>
  <si>
    <t>Energetska učinkovitosti u javnim zgradama u FBiH</t>
  </si>
  <si>
    <t>Energetska efikasnost u javnim zgradama u RS-u</t>
  </si>
  <si>
    <t>Sakupljanje otpadnih voda - Gradiška RS</t>
  </si>
  <si>
    <t>08.06.2016.</t>
  </si>
  <si>
    <t>30.12.2020.
30.06.2022.</t>
  </si>
  <si>
    <t>15.02.2018.</t>
  </si>
  <si>
    <t>27.08.2020.</t>
  </si>
  <si>
    <t>30.09.2023.</t>
  </si>
  <si>
    <t>22.10.2020.</t>
  </si>
  <si>
    <t>SFD krediti</t>
  </si>
  <si>
    <t>SFD grantovi</t>
  </si>
  <si>
    <t>Razvoj infrastrukture u Opštini Stari Grad</t>
  </si>
  <si>
    <t>Izgradnja i obnova određenog br bolnica u BiH</t>
  </si>
  <si>
    <t>Obnova stambenih jedinica 4/560</t>
  </si>
  <si>
    <t>Izgradnja zgrade opštine Srebrenik (FBiH)</t>
  </si>
  <si>
    <t>Izgradnja infrastrukture  u gradu Goraždu  (FBiH)</t>
  </si>
  <si>
    <t>SAR</t>
  </si>
  <si>
    <t>11.02.2019.</t>
  </si>
  <si>
    <t>07.02.2019.</t>
  </si>
  <si>
    <t>21.05.2017.</t>
  </si>
  <si>
    <t>31.07.2018. 01.06.2019. 30.06.2021. 30.06.2022.</t>
  </si>
  <si>
    <t>Izgradnja univerzitetske biblioteke u Sarajevu (FBiH)</t>
  </si>
  <si>
    <t>Obnova određenog broja kuća povratnika u Srebrenicu i ek. podrška</t>
  </si>
  <si>
    <t>22.02.2017.</t>
  </si>
  <si>
    <t>07.12.2016.</t>
  </si>
  <si>
    <t>SR</t>
  </si>
  <si>
    <t>KFAD kredit</t>
  </si>
  <si>
    <t>Autoput Nemila - D. Gračanica FBiH KF1012</t>
  </si>
  <si>
    <t>KD</t>
  </si>
  <si>
    <t>30.06.2023.</t>
  </si>
  <si>
    <t xml:space="preserve">Odnosi se na kredit koji se implementira na državnom nivou - dio kredita Saudijskog fonda za razvoj -Projekat stambene obnove </t>
  </si>
  <si>
    <t>EU MA pomoć kredit</t>
  </si>
  <si>
    <t>Kredit Europske Unije za makrofinansijsku pomoć Bosni i Hercegovini</t>
  </si>
  <si>
    <t>BD</t>
  </si>
  <si>
    <t>12.06.2022.</t>
  </si>
  <si>
    <t xml:space="preserve">Isplata će se izvršiti u dvije tranše i bit će umanjena za ukupan iznos svlh provizija, naknada i troškova vezanih za tu tranšu, njezinu pripremu i izvršenje. </t>
  </si>
  <si>
    <t>I tranša od 125 mil. EUR umanjena za troškove, isplaćena je u iznosu 124.301.000 EUR dana 07.10.2021.</t>
  </si>
  <si>
    <t>Obnova stambenih jedinica 4/560 BIH*</t>
  </si>
  <si>
    <t>Ukupno BIH *</t>
  </si>
  <si>
    <t>22.07.2020.</t>
  </si>
  <si>
    <t>17.12.2019.</t>
  </si>
  <si>
    <t>29.07.2020.</t>
  </si>
  <si>
    <t>26.03.2015.</t>
  </si>
  <si>
    <t>16.04.2021.</t>
  </si>
  <si>
    <t>25.11.2020.</t>
  </si>
  <si>
    <t>23.03.2016.</t>
  </si>
  <si>
    <t>Poljoprivredni</t>
  </si>
  <si>
    <t>Energetski</t>
  </si>
  <si>
    <t>Transport</t>
  </si>
  <si>
    <t>Vodoprivreda</t>
  </si>
  <si>
    <t>09.11.2017.</t>
  </si>
  <si>
    <t>14.10.2013</t>
  </si>
  <si>
    <t>30.10.2014.</t>
  </si>
  <si>
    <t>17.01.2018.</t>
  </si>
  <si>
    <t>08.11.2017.</t>
  </si>
  <si>
    <t>18.12.2019.</t>
  </si>
  <si>
    <t>15.10.2019.</t>
  </si>
  <si>
    <t>15.01.2021.</t>
  </si>
  <si>
    <t>01.08.2018.</t>
  </si>
  <si>
    <t>28.01.2021.</t>
  </si>
  <si>
    <t>03.02.2020.</t>
  </si>
  <si>
    <t>16.10.2012.</t>
  </si>
  <si>
    <t>10.06.2020.</t>
  </si>
  <si>
    <t>13.05.2014.</t>
  </si>
  <si>
    <t>16.05.2018.</t>
  </si>
  <si>
    <t>25.07.2018.</t>
  </si>
  <si>
    <t>17.05.2012.</t>
  </si>
  <si>
    <t>12.12.2012.</t>
  </si>
  <si>
    <t>10.05.2016.</t>
  </si>
  <si>
    <t>20.12.2016.</t>
  </si>
  <si>
    <t>14.09.2016.</t>
  </si>
  <si>
    <t>Vodovod i kanalizacija u RS II - 90345 (RS)</t>
  </si>
  <si>
    <t>SIDA  BiH investicijski grant  - Munic WatSan-Invest grant (24569 i 25741)- BiH (Amandman 1) - FBiH i RS ** (90,00 mil. SEK)</t>
  </si>
  <si>
    <t>Koridor Vc Medakovo - Poprikuše 91682 (FBiH)</t>
  </si>
  <si>
    <t>28.12.2020.</t>
  </si>
  <si>
    <t>14.12.2021.</t>
  </si>
  <si>
    <t>14.12.2027.</t>
  </si>
  <si>
    <t>Gradski prijevoz Sarajevo  91775 (FBiH)</t>
  </si>
  <si>
    <t>11.03.2021.            17.03.2021.</t>
  </si>
  <si>
    <t>16.07.2021.</t>
  </si>
  <si>
    <t>17.12.2021.</t>
  </si>
  <si>
    <t>17.12.2026.</t>
  </si>
  <si>
    <t>15.07.2008.  18.08.2008.</t>
  </si>
  <si>
    <t>05.01.2009.</t>
  </si>
  <si>
    <t>22.09.2010.</t>
  </si>
  <si>
    <t>24.08.2011.</t>
  </si>
  <si>
    <t>19.05.2014. 05.06.2014.</t>
  </si>
  <si>
    <t>16.09.2014.</t>
  </si>
  <si>
    <t>26.01.2016.       23.02.2016.</t>
  </si>
  <si>
    <t>24.11.2016.</t>
  </si>
  <si>
    <t>27.12.2016. 29.12.2016.</t>
  </si>
  <si>
    <t>23.08.2017.</t>
  </si>
  <si>
    <t>17.12.2019.      20.12.2019.</t>
  </si>
  <si>
    <t xml:space="preserve">Amandman br. 1   20.07.2016.  Amandman br. 2   09.10.2018. </t>
  </si>
  <si>
    <t>30.04.2013.  14.05.2013.</t>
  </si>
  <si>
    <t>05.12.2013.</t>
  </si>
  <si>
    <t xml:space="preserve">14.06.2016.    </t>
  </si>
  <si>
    <t>24.12.2014.</t>
  </si>
  <si>
    <t>17.06.2015.</t>
  </si>
  <si>
    <t>19.11.2015.</t>
  </si>
  <si>
    <t>22.12.2016.</t>
  </si>
  <si>
    <t>27.06.2017.</t>
  </si>
  <si>
    <t>12.09.2018.</t>
  </si>
  <si>
    <t>27.06.2018.</t>
  </si>
  <si>
    <t>26.10.2020.</t>
  </si>
  <si>
    <t>Javni</t>
  </si>
  <si>
    <t>Zdravstveni</t>
  </si>
  <si>
    <t>Obrazovanje</t>
  </si>
  <si>
    <t>Socijalni</t>
  </si>
  <si>
    <t>09.11.2016.</t>
  </si>
  <si>
    <t>06.03.2018.</t>
  </si>
  <si>
    <t>18.01.2019.</t>
  </si>
  <si>
    <t>13.05.2020.</t>
  </si>
  <si>
    <t>02.07.2020.</t>
  </si>
  <si>
    <t>19.11.2020.</t>
  </si>
  <si>
    <t>10.12.2020.</t>
  </si>
  <si>
    <t>08.02.2021.</t>
  </si>
  <si>
    <t>24.06.2021.</t>
  </si>
  <si>
    <t>03.05.2017.</t>
  </si>
  <si>
    <t>14.11.2017.</t>
  </si>
  <si>
    <t>20.11.2019.</t>
  </si>
  <si>
    <t>05.02.2020.</t>
  </si>
  <si>
    <t>25.06.2020.</t>
  </si>
  <si>
    <t>09.05.2019.</t>
  </si>
  <si>
    <t>Okoliš</t>
  </si>
  <si>
    <t>19.02.2019.</t>
  </si>
  <si>
    <t>socijalni</t>
  </si>
  <si>
    <t xml:space="preserve">  </t>
  </si>
  <si>
    <t>10.03.2015.</t>
  </si>
  <si>
    <t>03.02.2016.</t>
  </si>
  <si>
    <t>17.03.2018.</t>
  </si>
  <si>
    <t>Sporazum o grantu između BiH i CEB u vezi sa RHP projektom BIH-6*</t>
  </si>
  <si>
    <t>10.04.2016.</t>
  </si>
  <si>
    <t>08.10.2015.</t>
  </si>
  <si>
    <t>03.10.2016.</t>
  </si>
  <si>
    <t>14.08.2020.</t>
  </si>
  <si>
    <t>28.04.2021.</t>
  </si>
  <si>
    <r>
      <t xml:space="preserve">Amandman br. 1   </t>
    </r>
    <r>
      <rPr>
        <sz val="9"/>
        <rFont val="Times New Roman"/>
        <family val="1"/>
      </rPr>
      <t>19.04.2013.</t>
    </r>
    <r>
      <rPr>
        <sz val="9"/>
        <color rgb="FFFF0000"/>
        <rFont val="Times New Roman"/>
        <family val="1"/>
      </rPr>
      <t xml:space="preserve">   </t>
    </r>
    <r>
      <rPr>
        <sz val="9"/>
        <color theme="1"/>
        <rFont val="Times New Roman"/>
        <family val="1"/>
      </rPr>
      <t xml:space="preserve">                           Amandman br. 2   30.03.2015.  Amandman br. 3   12.09.2017.</t>
    </r>
  </si>
  <si>
    <r>
      <t xml:space="preserve">Amandman br. 1   </t>
    </r>
    <r>
      <rPr>
        <sz val="9"/>
        <rFont val="Times New Roman"/>
        <family val="1"/>
      </rPr>
      <t xml:space="preserve">08.09.2017. </t>
    </r>
    <r>
      <rPr>
        <sz val="9"/>
        <color rgb="FFFF0000"/>
        <rFont val="Times New Roman"/>
        <family val="1"/>
      </rPr>
      <t xml:space="preserve"> </t>
    </r>
    <r>
      <rPr>
        <sz val="9"/>
        <color theme="1"/>
        <rFont val="Times New Roman"/>
        <family val="1"/>
      </rPr>
      <t xml:space="preserve">                           Amandman br. 2   25.06.2020.  </t>
    </r>
  </si>
  <si>
    <r>
      <t xml:space="preserve">Amandman br. 1  </t>
    </r>
    <r>
      <rPr>
        <sz val="9"/>
        <rFont val="Times New Roman"/>
        <family val="1"/>
      </rPr>
      <t xml:space="preserve"> 02.12.2019</t>
    </r>
    <r>
      <rPr>
        <sz val="9"/>
        <color rgb="FFFF0000"/>
        <rFont val="Times New Roman"/>
        <family val="1"/>
      </rPr>
      <t xml:space="preserve">.  </t>
    </r>
    <r>
      <rPr>
        <sz val="9"/>
        <color theme="1"/>
        <rFont val="Times New Roman"/>
        <family val="1"/>
      </rPr>
      <t xml:space="preserve">                           </t>
    </r>
  </si>
  <si>
    <t>Geodetsko imovinsko pravni odnosi</t>
  </si>
  <si>
    <t>Finansijski</t>
  </si>
  <si>
    <t>Socijalna politika</t>
  </si>
  <si>
    <t>GrCF2 W2 - Eneregetska efikasnost u javnim zgradama Sarajevo 51113 (FBiH)</t>
  </si>
  <si>
    <t>06.01.2022.</t>
  </si>
  <si>
    <t>20.10.2023.</t>
  </si>
  <si>
    <t>Koridor Vc - Tunel Zenica-Donja Gračanica  47372 (FBiH)</t>
  </si>
  <si>
    <t>Koridor Vc - Buna -Počitelj  47372 (FBiH)</t>
  </si>
  <si>
    <t>04.03.2022.</t>
  </si>
  <si>
    <t>31.12.2026.</t>
  </si>
  <si>
    <t>28.11.2027.</t>
  </si>
  <si>
    <t>30.11.2017. 30.06.2020. 30.06.2021. 30.06.2022. 30.06.2023.</t>
  </si>
  <si>
    <t>30.06.2020. 30.06.2021. 30.06.2022. 30.06.2023.</t>
  </si>
  <si>
    <t>30.06.2021. 30.06.2022. 30.06.2023.</t>
  </si>
  <si>
    <t>30.06.2018. 30.06.2022. 31.12.2023.</t>
  </si>
  <si>
    <t>30.06.2021.
30.06.2022.
30.04.2025.</t>
  </si>
  <si>
    <t>31.12.2017. 31.12.2018. 31.12.2022. 31.12.2024.</t>
  </si>
  <si>
    <t>31.07.2015. 30.07.2017. 15.12.2020. 31.12.2022. 30.06.2024.</t>
  </si>
  <si>
    <t>30.06.2019. 10.12.2022. 10.12.2025,</t>
  </si>
  <si>
    <t xml:space="preserve">EIB - PREGLED UGOVORA  U FAZI IMPLEMENTACIJE </t>
  </si>
  <si>
    <t xml:space="preserve">EBRD - PREGLED UGOVORA  U FAZI IMPLEMENTACIJE </t>
  </si>
  <si>
    <t xml:space="preserve">CEB - PREGLED UGOVORA  U FAZI IMPLEMENTACIJE </t>
  </si>
  <si>
    <t xml:space="preserve">IFAD - PREGLED UGOVORA  U FAZI IMPLEMENTACIJE </t>
  </si>
  <si>
    <t xml:space="preserve">KfW - PREGLED UGOVORA  U FAZI IMPLEMENTACIJE </t>
  </si>
  <si>
    <t xml:space="preserve">SAUDIJSKI FOND - PREGLED UGOVORA  U FAZI IMPLEMENTACIJE </t>
  </si>
  <si>
    <t xml:space="preserve">KUVAJTSKI FOND - PREGLED UGOVORA  U FAZI IMPLEMENTACIJE </t>
  </si>
  <si>
    <t xml:space="preserve">EU MA POMOĆ - PREGLED UGOVORA  U FAZI IMPLEMENTACIJE </t>
  </si>
  <si>
    <t>POVUČENO U 2023.</t>
  </si>
  <si>
    <t>1a</t>
  </si>
  <si>
    <t>1b</t>
  </si>
  <si>
    <t>Koridor Vc Počitelj - Zvirovići  WB-19-BIH-TRA-01</t>
  </si>
  <si>
    <t>WatSan program snadbijevanja i sanitarnih usluga u RS-u: Lokanj – Pilica: vodosnadbijevanje faza I i postrojenje za počišćavanje otpadnih voda za naselje Tabanci u gradu Zvornik (WB-IG04-BIH-ENV-02)</t>
  </si>
  <si>
    <t>WatSan projekt u FBiH: ulaganja u vodoopskrbu na desnoj obali rijeke Vrbas i smanjenje gubitaka vode u općini Jajce  WB-IG04-BiH-ENV-04</t>
  </si>
  <si>
    <t>17.11.2021.</t>
  </si>
  <si>
    <t>21.04.2021.</t>
  </si>
  <si>
    <t>08.06.2022.</t>
  </si>
  <si>
    <t>Grant sporazum potpisan 14.05.2013. godine (90  mil. SEK cca 10,5 mil EUR). Povučeno do 31.12.2016. god . 1.15 mil EUR (FBiH 450.000,00 i RS 700.000,00). Amandmanom 1 na Ugovor od 12.9.2018. god. prolongiran rok i definisana namjena sredstava  u iznosu od  6,04 mil. EUR-a.  Sporazumom nije definisan omjer sredstava između FBiH i RS. Ukupno je povučeno 5.906.388.57 EUR (FBiH 2.776.015.57 EUR ; RS 3.130.373,00 EUR).</t>
  </si>
  <si>
    <t>Rehabilitacija i modernizacija
pumpno-akumulacijske hidroelektrane Čapljina</t>
  </si>
  <si>
    <t>16.12.2020.</t>
  </si>
  <si>
    <t>30.04.2025.</t>
  </si>
  <si>
    <t>27.12.2019.</t>
  </si>
  <si>
    <t>30.06.2014. 30.06.2018. 30.06.2021. 30.06.2022. 30.06.2023.</t>
  </si>
  <si>
    <t>30.06.2014. 30.06.2016. 30.06.2021. 30.06.2022. 31.12.2023.</t>
  </si>
  <si>
    <t>29.12.2019. 31.12.2021. 31.12.2023.</t>
  </si>
  <si>
    <t>23.02.2021.        23.02.2023.</t>
  </si>
  <si>
    <t>28.04.2023.</t>
  </si>
  <si>
    <t>15.11.2023.</t>
  </si>
  <si>
    <t>27.04.2022.</t>
  </si>
  <si>
    <t>22.12.2022.</t>
  </si>
  <si>
    <t>10.03.2021.</t>
  </si>
  <si>
    <t>15.06.2021.</t>
  </si>
  <si>
    <t>UKUPNO POVUČENO DO 31.08.2023.</t>
  </si>
  <si>
    <t>%  DO 31.08.2023.</t>
  </si>
  <si>
    <r>
      <t xml:space="preserve">30.09.2023. </t>
    </r>
    <r>
      <rPr>
        <sz val="9"/>
        <color indexed="10"/>
        <rFont val="Times New Roman"/>
        <family val="1"/>
      </rPr>
      <t>30.09.2026</t>
    </r>
    <r>
      <rPr>
        <sz val="9"/>
        <rFont val="Times New Roman"/>
        <family val="1"/>
        <charset val="238"/>
      </rPr>
      <t>.</t>
    </r>
  </si>
  <si>
    <t>Projekat modernizacije vodnih i sanitarnih usluga IBRD 93020-BA</t>
  </si>
  <si>
    <t>11.08.2023.</t>
  </si>
  <si>
    <t>30.11.2027.</t>
  </si>
  <si>
    <t>Svjetska banka grantovi</t>
  </si>
  <si>
    <t>Projekat modernizacije vodnog i sanitarnog sektora za BiH  TF0B8622</t>
  </si>
  <si>
    <t>31.05.2027.</t>
  </si>
  <si>
    <t>31.01.2023. 31.01.2024.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</si>
</sst>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1141A]dd/mm/yyyy;@"/>
  </numFmts>
  <fonts count="24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sz val="9"/>
      <color theme="1"/>
      <name val="Times New Roman"/>
      <family val="1"/>
    </font>
    <font>
      <b/>
      <sz val="9"/>
      <color theme="1"/>
      <name val="Times New Roman"/>
      <family val="1"/>
    </font>
    <font>
      <b/>
      <sz val="10"/>
      <name val="Times New Roman"/>
      <family val="1"/>
      <charset val="238"/>
    </font>
    <font>
      <b/>
      <sz val="9"/>
      <name val="Times New Roman"/>
      <family val="1"/>
    </font>
    <font>
      <sz val="10"/>
      <name val="Times New Roman"/>
      <family val="1"/>
      <charset val="238"/>
    </font>
    <font>
      <sz val="11"/>
      <color theme="1"/>
      <name val="Times New Roman"/>
      <family val="1"/>
    </font>
    <font>
      <sz val="9"/>
      <name val="Times New Roman"/>
      <family val="1"/>
    </font>
    <font>
      <sz val="10"/>
      <name val="Times New Roman"/>
      <family val="1"/>
    </font>
    <font>
      <sz val="9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name val="Calibri"/>
      <family val="2"/>
      <charset val="238"/>
    </font>
    <font>
      <sz val="10"/>
      <name val="Arial"/>
      <family val="2"/>
      <charset val="238"/>
    </font>
    <font>
      <b/>
      <sz val="9"/>
      <name val="Calibri"/>
      <family val="2"/>
      <charset val="238"/>
    </font>
    <font>
      <sz val="9"/>
      <color rgb="FFFF0000"/>
      <name val="Times New Roman"/>
      <family val="1"/>
    </font>
    <font>
      <sz val="9"/>
      <name val="Calibri"/>
      <family val="2"/>
      <scheme val="minor"/>
    </font>
    <font>
      <b/>
      <u/>
      <sz val="9"/>
      <name val="Times New Roman"/>
      <family val="1"/>
    </font>
    <font>
      <vertAlign val="superscript"/>
      <sz val="9"/>
      <name val="Times New Roman"/>
      <family val="1"/>
    </font>
    <font>
      <sz val="10"/>
      <color theme="1"/>
      <name val="Times New Roman"/>
      <family val="1"/>
    </font>
    <font>
      <sz val="9"/>
      <color theme="1"/>
      <name val="Times New Roman"/>
      <family val="1"/>
      <charset val="238"/>
    </font>
    <font>
      <sz val="9"/>
      <color indexed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/>
      <diagonal/>
    </border>
    <border>
      <left/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24994659260841701"/>
      </bottom>
      <diagonal/>
    </border>
    <border>
      <left/>
      <right style="thin">
        <color indexed="64"/>
      </right>
      <top/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/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theme="0" tint="-0.2499465926084170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theme="0" tint="-0.24994659260841701"/>
      </bottom>
      <diagonal/>
    </border>
    <border>
      <left style="medium">
        <color indexed="64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indexed="64"/>
      </right>
      <top style="thin">
        <color theme="0" tint="-0.1499679555650502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indexed="64"/>
      </right>
      <top style="thin">
        <color auto="1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/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 style="thin">
        <color auto="1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5" fillId="0" borderId="0"/>
  </cellStyleXfs>
  <cellXfs count="482">
    <xf numFmtId="0" fontId="0" fillId="0" borderId="0" xfId="0"/>
    <xf numFmtId="0" fontId="1" fillId="0" borderId="0" xfId="0" applyFont="1"/>
    <xf numFmtId="0" fontId="1" fillId="0" borderId="0" xfId="0" applyFont="1" applyBorder="1"/>
    <xf numFmtId="0" fontId="0" fillId="0" borderId="0" xfId="0" applyBorder="1"/>
    <xf numFmtId="4" fontId="4" fillId="0" borderId="2" xfId="0" applyNumberFormat="1" applyFont="1" applyBorder="1"/>
    <xf numFmtId="10" fontId="4" fillId="0" borderId="23" xfId="0" applyNumberFormat="1" applyFont="1" applyBorder="1"/>
    <xf numFmtId="10" fontId="5" fillId="0" borderId="24" xfId="0" applyNumberFormat="1" applyFont="1" applyBorder="1"/>
    <xf numFmtId="0" fontId="7" fillId="0" borderId="3" xfId="0" applyFont="1" applyFill="1" applyBorder="1" applyAlignment="1">
      <alignment vertical="center" wrapText="1"/>
    </xf>
    <xf numFmtId="0" fontId="7" fillId="4" borderId="3" xfId="0" applyFont="1" applyFill="1" applyBorder="1" applyAlignment="1">
      <alignment vertical="center" wrapText="1"/>
    </xf>
    <xf numFmtId="0" fontId="7" fillId="4" borderId="24" xfId="0" applyFont="1" applyFill="1" applyBorder="1" applyAlignment="1">
      <alignment horizontal="center" vertical="center" wrapText="1"/>
    </xf>
    <xf numFmtId="4" fontId="4" fillId="0" borderId="24" xfId="0" applyNumberFormat="1" applyFont="1" applyBorder="1"/>
    <xf numFmtId="4" fontId="4" fillId="0" borderId="24" xfId="0" applyNumberFormat="1" applyFont="1" applyBorder="1" applyAlignment="1">
      <alignment vertical="center"/>
    </xf>
    <xf numFmtId="4" fontId="4" fillId="0" borderId="28" xfId="0" applyNumberFormat="1" applyFont="1" applyBorder="1"/>
    <xf numFmtId="4" fontId="4" fillId="0" borderId="23" xfId="0" applyNumberFormat="1" applyFont="1" applyBorder="1"/>
    <xf numFmtId="4" fontId="5" fillId="0" borderId="24" xfId="0" applyNumberFormat="1" applyFont="1" applyBorder="1"/>
    <xf numFmtId="10" fontId="4" fillId="0" borderId="24" xfId="0" applyNumberFormat="1" applyFont="1" applyBorder="1"/>
    <xf numFmtId="10" fontId="4" fillId="0" borderId="24" xfId="0" applyNumberFormat="1" applyFont="1" applyBorder="1" applyAlignment="1">
      <alignment vertical="center"/>
    </xf>
    <xf numFmtId="4" fontId="5" fillId="0" borderId="3" xfId="0" applyNumberFormat="1" applyFont="1" applyBorder="1"/>
    <xf numFmtId="4" fontId="4" fillId="0" borderId="3" xfId="0" applyNumberFormat="1" applyFont="1" applyBorder="1"/>
    <xf numFmtId="4" fontId="4" fillId="0" borderId="3" xfId="0" applyNumberFormat="1" applyFont="1" applyBorder="1" applyAlignment="1">
      <alignment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10" fontId="4" fillId="0" borderId="0" xfId="0" applyNumberFormat="1" applyFont="1" applyBorder="1" applyAlignment="1">
      <alignment vertical="center"/>
    </xf>
    <xf numFmtId="4" fontId="4" fillId="0" borderId="0" xfId="0" applyNumberFormat="1" applyFont="1" applyBorder="1" applyAlignment="1">
      <alignment vertical="center"/>
    </xf>
    <xf numFmtId="1" fontId="2" fillId="0" borderId="0" xfId="0" applyNumberFormat="1" applyFont="1" applyFill="1" applyBorder="1" applyAlignment="1">
      <alignment horizontal="center" vertical="center"/>
    </xf>
    <xf numFmtId="4" fontId="4" fillId="0" borderId="23" xfId="0" applyNumberFormat="1" applyFont="1" applyBorder="1" applyAlignment="1">
      <alignment horizontal="right" vertical="center" wrapText="1"/>
    </xf>
    <xf numFmtId="4" fontId="4" fillId="0" borderId="23" xfId="0" applyNumberFormat="1" applyFont="1" applyBorder="1" applyAlignment="1">
      <alignment horizontal="right" vertical="center"/>
    </xf>
    <xf numFmtId="10" fontId="4" fillId="0" borderId="23" xfId="0" applyNumberFormat="1" applyFont="1" applyBorder="1" applyAlignment="1">
      <alignment vertical="center"/>
    </xf>
    <xf numFmtId="4" fontId="4" fillId="0" borderId="23" xfId="0" applyNumberFormat="1" applyFont="1" applyBorder="1" applyAlignment="1">
      <alignment vertical="center"/>
    </xf>
    <xf numFmtId="4" fontId="4" fillId="0" borderId="24" xfId="0" applyNumberFormat="1" applyFont="1" applyBorder="1" applyAlignment="1">
      <alignment horizontal="right" vertical="center"/>
    </xf>
    <xf numFmtId="0" fontId="0" fillId="0" borderId="0" xfId="0" applyFont="1"/>
    <xf numFmtId="10" fontId="5" fillId="0" borderId="23" xfId="0" applyNumberFormat="1" applyFont="1" applyBorder="1" applyAlignment="1">
      <alignment vertical="center"/>
    </xf>
    <xf numFmtId="4" fontId="4" fillId="0" borderId="0" xfId="0" applyNumberFormat="1" applyFont="1" applyFill="1" applyBorder="1" applyAlignment="1">
      <alignment vertical="center"/>
    </xf>
    <xf numFmtId="4" fontId="8" fillId="0" borderId="0" xfId="0" applyNumberFormat="1" applyFont="1" applyFill="1" applyBorder="1" applyAlignment="1">
      <alignment vertical="center" wrapText="1"/>
    </xf>
    <xf numFmtId="4" fontId="2" fillId="0" borderId="0" xfId="0" applyNumberFormat="1" applyFont="1" applyFill="1" applyBorder="1" applyAlignment="1">
      <alignment horizontal="center" vertical="center"/>
    </xf>
    <xf numFmtId="4" fontId="8" fillId="0" borderId="0" xfId="0" applyNumberFormat="1" applyFont="1" applyFill="1" applyBorder="1" applyAlignment="1">
      <alignment vertical="center"/>
    </xf>
    <xf numFmtId="1" fontId="3" fillId="4" borderId="0" xfId="0" applyNumberFormat="1" applyFont="1" applyFill="1" applyBorder="1" applyAlignment="1">
      <alignment horizontal="center" vertical="center"/>
    </xf>
    <xf numFmtId="0" fontId="6" fillId="4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10" fontId="8" fillId="0" borderId="0" xfId="0" applyNumberFormat="1" applyFont="1" applyFill="1" applyBorder="1" applyAlignment="1">
      <alignment vertical="center" wrapText="1"/>
    </xf>
    <xf numFmtId="4" fontId="11" fillId="0" borderId="0" xfId="0" applyNumberFormat="1" applyFont="1" applyFill="1" applyBorder="1" applyAlignment="1">
      <alignment horizontal="center"/>
    </xf>
    <xf numFmtId="0" fontId="0" fillId="0" borderId="0" xfId="0" applyFill="1" applyBorder="1"/>
    <xf numFmtId="4" fontId="8" fillId="0" borderId="0" xfId="0" applyNumberFormat="1" applyFont="1" applyFill="1" applyBorder="1" applyAlignment="1">
      <alignment horizontal="center"/>
    </xf>
    <xf numFmtId="0" fontId="12" fillId="0" borderId="0" xfId="0" applyFont="1" applyFill="1" applyAlignment="1">
      <alignment vertical="center"/>
    </xf>
    <xf numFmtId="0" fontId="13" fillId="0" borderId="0" xfId="0" applyFont="1"/>
    <xf numFmtId="4" fontId="6" fillId="0" borderId="0" xfId="0" applyNumberFormat="1" applyFont="1" applyFill="1" applyBorder="1" applyAlignment="1">
      <alignment horizontal="center"/>
    </xf>
    <xf numFmtId="0" fontId="9" fillId="0" borderId="0" xfId="0" applyFont="1" applyAlignment="1">
      <alignment vertical="center" wrapText="1"/>
    </xf>
    <xf numFmtId="0" fontId="0" fillId="0" borderId="0" xfId="0" applyFont="1" applyFill="1" applyBorder="1" applyAlignment="1">
      <alignment vertical="center"/>
    </xf>
    <xf numFmtId="0" fontId="9" fillId="0" borderId="0" xfId="0" applyFont="1" applyAlignment="1">
      <alignment horizontal="left" vertical="center" wrapText="1"/>
    </xf>
    <xf numFmtId="4" fontId="4" fillId="0" borderId="42" xfId="0" applyNumberFormat="1" applyFont="1" applyBorder="1" applyAlignment="1">
      <alignment vertical="center"/>
    </xf>
    <xf numFmtId="10" fontId="4" fillId="0" borderId="42" xfId="0" applyNumberFormat="1" applyFont="1" applyBorder="1" applyAlignment="1">
      <alignment vertical="center"/>
    </xf>
    <xf numFmtId="4" fontId="4" fillId="0" borderId="42" xfId="0" applyNumberFormat="1" applyFont="1" applyFill="1" applyBorder="1" applyAlignment="1">
      <alignment vertical="center"/>
    </xf>
    <xf numFmtId="4" fontId="4" fillId="0" borderId="42" xfId="0" applyNumberFormat="1" applyFont="1" applyBorder="1" applyAlignment="1">
      <alignment horizontal="right" vertical="center"/>
    </xf>
    <xf numFmtId="0" fontId="12" fillId="0" borderId="0" xfId="0" applyFont="1" applyAlignment="1">
      <alignment vertical="center"/>
    </xf>
    <xf numFmtId="4" fontId="10" fillId="4" borderId="42" xfId="0" applyNumberFormat="1" applyFont="1" applyFill="1" applyBorder="1" applyAlignment="1">
      <alignment vertical="center" wrapText="1"/>
    </xf>
    <xf numFmtId="1" fontId="10" fillId="0" borderId="34" xfId="0" applyNumberFormat="1" applyFont="1" applyFill="1" applyBorder="1" applyAlignment="1">
      <alignment horizontal="center" vertical="center"/>
    </xf>
    <xf numFmtId="1" fontId="10" fillId="0" borderId="29" xfId="0" applyNumberFormat="1" applyFont="1" applyFill="1" applyBorder="1" applyAlignment="1">
      <alignment horizontal="center" vertical="center"/>
    </xf>
    <xf numFmtId="4" fontId="8" fillId="4" borderId="0" xfId="0" applyNumberFormat="1" applyFont="1" applyFill="1" applyBorder="1" applyAlignment="1">
      <alignment vertical="center" wrapText="1"/>
    </xf>
    <xf numFmtId="4" fontId="5" fillId="0" borderId="23" xfId="0" applyNumberFormat="1" applyFont="1" applyBorder="1"/>
    <xf numFmtId="10" fontId="5" fillId="0" borderId="23" xfId="0" applyNumberFormat="1" applyFont="1" applyBorder="1"/>
    <xf numFmtId="0" fontId="7" fillId="0" borderId="24" xfId="0" applyFont="1" applyFill="1" applyBorder="1" applyAlignment="1">
      <alignment vertical="center" wrapText="1"/>
    </xf>
    <xf numFmtId="1" fontId="10" fillId="0" borderId="36" xfId="0" applyNumberFormat="1" applyFont="1" applyFill="1" applyBorder="1" applyAlignment="1">
      <alignment horizontal="center" vertical="center"/>
    </xf>
    <xf numFmtId="4" fontId="4" fillId="0" borderId="24" xfId="0" applyNumberFormat="1" applyFont="1" applyBorder="1" applyAlignment="1">
      <alignment horizontal="right" vertical="center" wrapText="1"/>
    </xf>
    <xf numFmtId="4" fontId="4" fillId="0" borderId="50" xfId="0" applyNumberFormat="1" applyFont="1" applyBorder="1" applyAlignment="1">
      <alignment vertical="center"/>
    </xf>
    <xf numFmtId="10" fontId="4" fillId="0" borderId="50" xfId="0" applyNumberFormat="1" applyFont="1" applyBorder="1" applyAlignment="1">
      <alignment vertical="center"/>
    </xf>
    <xf numFmtId="4" fontId="4" fillId="0" borderId="50" xfId="0" applyNumberFormat="1" applyFont="1" applyFill="1" applyBorder="1" applyAlignment="1">
      <alignment vertical="center"/>
    </xf>
    <xf numFmtId="4" fontId="4" fillId="0" borderId="24" xfId="0" applyNumberFormat="1" applyFont="1" applyFill="1" applyBorder="1" applyAlignment="1">
      <alignment vertical="center"/>
    </xf>
    <xf numFmtId="4" fontId="4" fillId="0" borderId="50" xfId="0" applyNumberFormat="1" applyFont="1" applyBorder="1" applyAlignment="1">
      <alignment horizontal="right" vertical="center" wrapText="1"/>
    </xf>
    <xf numFmtId="0" fontId="7" fillId="4" borderId="3" xfId="0" applyFont="1" applyFill="1" applyBorder="1" applyAlignment="1">
      <alignment horizontal="center" vertical="center" wrapText="1"/>
    </xf>
    <xf numFmtId="4" fontId="7" fillId="4" borderId="24" xfId="0" applyNumberFormat="1" applyFont="1" applyFill="1" applyBorder="1" applyAlignment="1">
      <alignment vertical="center" wrapText="1"/>
    </xf>
    <xf numFmtId="10" fontId="5" fillId="0" borderId="24" xfId="0" applyNumberFormat="1" applyFont="1" applyBorder="1" applyAlignment="1">
      <alignment vertical="center"/>
    </xf>
    <xf numFmtId="0" fontId="7" fillId="4" borderId="23" xfId="0" applyFont="1" applyFill="1" applyBorder="1" applyAlignment="1">
      <alignment horizontal="center" vertical="center" wrapText="1"/>
    </xf>
    <xf numFmtId="4" fontId="4" fillId="0" borderId="28" xfId="0" applyNumberFormat="1" applyFont="1" applyBorder="1" applyAlignment="1">
      <alignment vertical="center"/>
    </xf>
    <xf numFmtId="10" fontId="4" fillId="0" borderId="28" xfId="0" applyNumberFormat="1" applyFont="1" applyBorder="1" applyAlignment="1">
      <alignment vertical="center"/>
    </xf>
    <xf numFmtId="10" fontId="5" fillId="0" borderId="42" xfId="0" applyNumberFormat="1" applyFont="1" applyBorder="1" applyAlignment="1">
      <alignment vertical="center"/>
    </xf>
    <xf numFmtId="4" fontId="10" fillId="0" borderId="23" xfId="0" applyNumberFormat="1" applyFont="1" applyFill="1" applyBorder="1" applyAlignment="1">
      <alignment vertical="center" wrapText="1"/>
    </xf>
    <xf numFmtId="4" fontId="4" fillId="0" borderId="28" xfId="0" applyNumberFormat="1" applyFont="1" applyBorder="1" applyAlignment="1">
      <alignment horizontal="right" vertical="center"/>
    </xf>
    <xf numFmtId="0" fontId="10" fillId="4" borderId="42" xfId="0" applyFont="1" applyFill="1" applyBorder="1" applyAlignment="1">
      <alignment horizontal="center" vertical="center" wrapText="1"/>
    </xf>
    <xf numFmtId="4" fontId="10" fillId="0" borderId="42" xfId="0" applyNumberFormat="1" applyFont="1" applyFill="1" applyBorder="1" applyAlignment="1">
      <alignment vertical="center" wrapText="1"/>
    </xf>
    <xf numFmtId="4" fontId="4" fillId="0" borderId="50" xfId="0" applyNumberFormat="1" applyFont="1" applyBorder="1" applyAlignment="1">
      <alignment horizontal="right" vertical="center"/>
    </xf>
    <xf numFmtId="0" fontId="4" fillId="0" borderId="42" xfId="0" applyFont="1" applyBorder="1" applyAlignment="1">
      <alignment horizontal="left" vertical="center" wrapText="1"/>
    </xf>
    <xf numFmtId="0" fontId="4" fillId="0" borderId="24" xfId="0" applyFont="1" applyBorder="1" applyAlignment="1">
      <alignment horizontal="left" vertical="center" wrapText="1"/>
    </xf>
    <xf numFmtId="4" fontId="4" fillId="0" borderId="45" xfId="0" applyNumberFormat="1" applyFont="1" applyBorder="1" applyAlignment="1">
      <alignment horizontal="right" vertical="center"/>
    </xf>
    <xf numFmtId="0" fontId="10" fillId="4" borderId="0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vertical="center" wrapText="1"/>
    </xf>
    <xf numFmtId="4" fontId="14" fillId="0" borderId="0" xfId="0" applyNumberFormat="1" applyFont="1" applyFill="1" applyAlignment="1">
      <alignment vertical="center" wrapText="1"/>
    </xf>
    <xf numFmtId="10" fontId="14" fillId="0" borderId="0" xfId="0" applyNumberFormat="1" applyFont="1" applyFill="1" applyAlignment="1">
      <alignment vertical="center" wrapText="1"/>
    </xf>
    <xf numFmtId="4" fontId="16" fillId="0" borderId="0" xfId="0" applyNumberFormat="1" applyFont="1" applyFill="1" applyAlignment="1">
      <alignment vertical="center" wrapText="1"/>
    </xf>
    <xf numFmtId="0" fontId="8" fillId="0" borderId="0" xfId="0" applyFont="1" applyFill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4" fontId="2" fillId="0" borderId="0" xfId="0" applyNumberFormat="1" applyFont="1" applyFill="1" applyBorder="1" applyAlignment="1">
      <alignment vertical="center" wrapText="1"/>
    </xf>
    <xf numFmtId="4" fontId="4" fillId="0" borderId="47" xfId="0" applyNumberFormat="1" applyFont="1" applyBorder="1" applyAlignment="1">
      <alignment horizontal="right" vertical="center"/>
    </xf>
    <xf numFmtId="10" fontId="4" fillId="0" borderId="47" xfId="0" applyNumberFormat="1" applyFont="1" applyBorder="1" applyAlignment="1">
      <alignment vertical="center"/>
    </xf>
    <xf numFmtId="4" fontId="4" fillId="0" borderId="47" xfId="0" applyNumberFormat="1" applyFont="1" applyBorder="1" applyAlignment="1">
      <alignment vertical="center"/>
    </xf>
    <xf numFmtId="0" fontId="3" fillId="4" borderId="0" xfId="0" applyFont="1" applyFill="1" applyBorder="1"/>
    <xf numFmtId="0" fontId="3" fillId="4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10" fontId="2" fillId="0" borderId="0" xfId="0" applyNumberFormat="1" applyFont="1" applyFill="1" applyBorder="1" applyAlignment="1">
      <alignment vertical="center" wrapText="1"/>
    </xf>
    <xf numFmtId="4" fontId="10" fillId="0" borderId="0" xfId="0" applyNumberFormat="1" applyFont="1" applyFill="1" applyBorder="1" applyAlignment="1">
      <alignment horizontal="center"/>
    </xf>
    <xf numFmtId="0" fontId="1" fillId="0" borderId="0" xfId="0" applyFont="1" applyFill="1" applyBorder="1"/>
    <xf numFmtId="4" fontId="2" fillId="0" borderId="0" xfId="0" applyNumberFormat="1" applyFont="1" applyFill="1" applyBorder="1" applyAlignment="1">
      <alignment horizontal="center"/>
    </xf>
    <xf numFmtId="0" fontId="2" fillId="0" borderId="0" xfId="0" applyFont="1" applyFill="1" applyAlignment="1">
      <alignment vertical="center" wrapText="1"/>
    </xf>
    <xf numFmtId="10" fontId="2" fillId="0" borderId="0" xfId="0" applyNumberFormat="1" applyFont="1" applyFill="1" applyAlignment="1">
      <alignment vertical="center" wrapText="1"/>
    </xf>
    <xf numFmtId="4" fontId="3" fillId="0" borderId="0" xfId="0" applyNumberFormat="1" applyFont="1" applyFill="1" applyBorder="1" applyAlignment="1">
      <alignment horizontal="center"/>
    </xf>
    <xf numFmtId="4" fontId="10" fillId="0" borderId="47" xfId="0" applyNumberFormat="1" applyFont="1" applyBorder="1" applyAlignment="1">
      <alignment horizontal="right" vertical="center"/>
    </xf>
    <xf numFmtId="10" fontId="10" fillId="0" borderId="47" xfId="0" applyNumberFormat="1" applyFont="1" applyBorder="1" applyAlignment="1">
      <alignment vertical="center"/>
    </xf>
    <xf numFmtId="4" fontId="10" fillId="0" borderId="47" xfId="0" applyNumberFormat="1" applyFont="1" applyBorder="1" applyAlignment="1">
      <alignment vertical="center"/>
    </xf>
    <xf numFmtId="49" fontId="18" fillId="0" borderId="0" xfId="0" applyNumberFormat="1" applyFont="1"/>
    <xf numFmtId="0" fontId="18" fillId="0" borderId="0" xfId="0" applyFont="1"/>
    <xf numFmtId="4" fontId="10" fillId="0" borderId="44" xfId="0" applyNumberFormat="1" applyFont="1" applyBorder="1" applyAlignment="1">
      <alignment horizontal="right" vertical="center"/>
    </xf>
    <xf numFmtId="10" fontId="10" fillId="0" borderId="44" xfId="0" applyNumberFormat="1" applyFont="1" applyBorder="1" applyAlignment="1">
      <alignment vertical="center"/>
    </xf>
    <xf numFmtId="4" fontId="10" fillId="0" borderId="44" xfId="0" applyNumberFormat="1" applyFont="1" applyBorder="1" applyAlignment="1">
      <alignment vertical="center"/>
    </xf>
    <xf numFmtId="0" fontId="4" fillId="0" borderId="24" xfId="0" applyFont="1" applyBorder="1" applyAlignment="1">
      <alignment horizontal="center" vertical="center"/>
    </xf>
    <xf numFmtId="4" fontId="2" fillId="0" borderId="0" xfId="0" applyNumberFormat="1" applyFont="1" applyFill="1" applyAlignment="1">
      <alignment vertical="center" wrapText="1"/>
    </xf>
    <xf numFmtId="0" fontId="7" fillId="0" borderId="24" xfId="0" applyFont="1" applyFill="1" applyBorder="1" applyAlignment="1">
      <alignment horizontal="center" vertical="center" wrapText="1"/>
    </xf>
    <xf numFmtId="0" fontId="18" fillId="0" borderId="0" xfId="0" applyFont="1" applyBorder="1"/>
    <xf numFmtId="1" fontId="10" fillId="4" borderId="29" xfId="0" applyNumberFormat="1" applyFont="1" applyFill="1" applyBorder="1" applyAlignment="1">
      <alignment horizontal="center" vertical="center" wrapText="1"/>
    </xf>
    <xf numFmtId="4" fontId="10" fillId="4" borderId="23" xfId="0" applyNumberFormat="1" applyFont="1" applyFill="1" applyBorder="1" applyAlignment="1">
      <alignment horizontal="left" vertical="center" wrapText="1"/>
    </xf>
    <xf numFmtId="4" fontId="10" fillId="0" borderId="23" xfId="0" applyNumberFormat="1" applyFont="1" applyFill="1" applyBorder="1" applyAlignment="1">
      <alignment horizontal="center" vertical="center" wrapText="1"/>
    </xf>
    <xf numFmtId="0" fontId="4" fillId="0" borderId="13" xfId="0" applyFont="1" applyBorder="1"/>
    <xf numFmtId="0" fontId="10" fillId="0" borderId="23" xfId="0" applyFont="1" applyFill="1" applyBorder="1" applyAlignment="1">
      <alignment vertical="center" wrapText="1"/>
    </xf>
    <xf numFmtId="1" fontId="10" fillId="0" borderId="30" xfId="0" applyNumberFormat="1" applyFont="1" applyFill="1" applyBorder="1" applyAlignment="1">
      <alignment horizontal="center" vertical="center"/>
    </xf>
    <xf numFmtId="0" fontId="10" fillId="0" borderId="20" xfId="0" applyFont="1" applyFill="1" applyBorder="1" applyAlignment="1">
      <alignment vertical="center" wrapText="1"/>
    </xf>
    <xf numFmtId="0" fontId="10" fillId="4" borderId="23" xfId="0" applyFont="1" applyFill="1" applyBorder="1" applyAlignment="1">
      <alignment horizontal="center" vertical="center" wrapText="1"/>
    </xf>
    <xf numFmtId="4" fontId="10" fillId="0" borderId="20" xfId="0" applyNumberFormat="1" applyFont="1" applyFill="1" applyBorder="1" applyAlignment="1">
      <alignment vertical="center" wrapText="1"/>
    </xf>
    <xf numFmtId="1" fontId="7" fillId="0" borderId="31" xfId="0" applyNumberFormat="1" applyFont="1" applyFill="1" applyBorder="1" applyAlignment="1">
      <alignment horizontal="center" vertical="center"/>
    </xf>
    <xf numFmtId="0" fontId="10" fillId="0" borderId="18" xfId="0" applyFont="1" applyFill="1" applyBorder="1" applyAlignment="1">
      <alignment vertical="center" wrapText="1"/>
    </xf>
    <xf numFmtId="4" fontId="10" fillId="0" borderId="18" xfId="0" applyNumberFormat="1" applyFont="1" applyFill="1" applyBorder="1" applyAlignment="1">
      <alignment vertical="center" wrapText="1"/>
    </xf>
    <xf numFmtId="1" fontId="7" fillId="0" borderId="32" xfId="0" applyNumberFormat="1" applyFont="1" applyFill="1" applyBorder="1" applyAlignment="1">
      <alignment horizontal="center" vertical="center"/>
    </xf>
    <xf numFmtId="4" fontId="7" fillId="0" borderId="22" xfId="0" applyNumberFormat="1" applyFont="1" applyFill="1" applyBorder="1" applyAlignment="1">
      <alignment vertical="center" wrapText="1"/>
    </xf>
    <xf numFmtId="0" fontId="10" fillId="4" borderId="24" xfId="0" applyFont="1" applyFill="1" applyBorder="1" applyAlignment="1">
      <alignment horizontal="center" vertical="center" wrapText="1"/>
    </xf>
    <xf numFmtId="0" fontId="4" fillId="0" borderId="33" xfId="0" applyFont="1" applyBorder="1"/>
    <xf numFmtId="0" fontId="10" fillId="0" borderId="42" xfId="0" applyFont="1" applyFill="1" applyBorder="1" applyAlignment="1">
      <alignment vertical="center" wrapText="1"/>
    </xf>
    <xf numFmtId="0" fontId="4" fillId="4" borderId="42" xfId="0" applyFont="1" applyFill="1" applyBorder="1" applyAlignment="1">
      <alignment horizontal="center" vertical="center"/>
    </xf>
    <xf numFmtId="164" fontId="10" fillId="0" borderId="42" xfId="0" applyNumberFormat="1" applyFont="1" applyFill="1" applyBorder="1" applyAlignment="1">
      <alignment horizontal="center" vertical="center" wrapText="1"/>
    </xf>
    <xf numFmtId="0" fontId="4" fillId="0" borderId="4" xfId="0" applyFont="1" applyBorder="1"/>
    <xf numFmtId="4" fontId="10" fillId="0" borderId="50" xfId="0" applyNumberFormat="1" applyFont="1" applyFill="1" applyBorder="1" applyAlignment="1">
      <alignment horizontal="center" vertical="center" wrapText="1"/>
    </xf>
    <xf numFmtId="4" fontId="10" fillId="4" borderId="24" xfId="0" applyNumberFormat="1" applyFont="1" applyFill="1" applyBorder="1" applyAlignment="1">
      <alignment vertical="center" wrapText="1"/>
    </xf>
    <xf numFmtId="4" fontId="10" fillId="0" borderId="24" xfId="0" applyNumberFormat="1" applyFont="1" applyFill="1" applyBorder="1" applyAlignment="1">
      <alignment horizontal="center" vertical="center" wrapText="1"/>
    </xf>
    <xf numFmtId="4" fontId="10" fillId="0" borderId="42" xfId="0" applyNumberFormat="1" applyFont="1" applyFill="1" applyBorder="1" applyAlignment="1">
      <alignment horizontal="center" vertical="center" wrapText="1"/>
    </xf>
    <xf numFmtId="1" fontId="10" fillId="0" borderId="62" xfId="0" applyNumberFormat="1" applyFont="1" applyFill="1" applyBorder="1" applyAlignment="1">
      <alignment horizontal="center" vertical="center"/>
    </xf>
    <xf numFmtId="4" fontId="10" fillId="0" borderId="3" xfId="0" applyNumberFormat="1" applyFont="1" applyFill="1" applyBorder="1" applyAlignment="1">
      <alignment horizontal="center" vertical="center" wrapText="1"/>
    </xf>
    <xf numFmtId="4" fontId="7" fillId="2" borderId="9" xfId="0" applyNumberFormat="1" applyFont="1" applyFill="1" applyBorder="1" applyAlignment="1">
      <alignment horizontal="center" vertical="center"/>
    </xf>
    <xf numFmtId="4" fontId="7" fillId="2" borderId="12" xfId="0" applyNumberFormat="1" applyFont="1" applyFill="1" applyBorder="1" applyAlignment="1">
      <alignment horizontal="center" vertical="center"/>
    </xf>
    <xf numFmtId="4" fontId="7" fillId="2" borderId="11" xfId="0" applyNumberFormat="1" applyFont="1" applyFill="1" applyBorder="1" applyAlignment="1">
      <alignment horizontal="center" vertical="center"/>
    </xf>
    <xf numFmtId="4" fontId="7" fillId="2" borderId="4" xfId="0" applyNumberFormat="1" applyFont="1" applyFill="1" applyBorder="1" applyAlignment="1">
      <alignment horizontal="center" vertical="center"/>
    </xf>
    <xf numFmtId="4" fontId="7" fillId="2" borderId="5" xfId="0" applyNumberFormat="1" applyFont="1" applyFill="1" applyBorder="1" applyAlignment="1">
      <alignment horizontal="center" vertical="center"/>
    </xf>
    <xf numFmtId="4" fontId="7" fillId="2" borderId="5" xfId="0" applyNumberFormat="1" applyFont="1" applyFill="1" applyBorder="1" applyAlignment="1">
      <alignment horizontal="center" vertical="center" wrapText="1"/>
    </xf>
    <xf numFmtId="4" fontId="7" fillId="2" borderId="12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vertical="center" wrapText="1"/>
    </xf>
    <xf numFmtId="4" fontId="10" fillId="0" borderId="19" xfId="0" applyNumberFormat="1" applyFont="1" applyFill="1" applyBorder="1" applyAlignment="1">
      <alignment vertical="center" wrapText="1"/>
    </xf>
    <xf numFmtId="4" fontId="10" fillId="0" borderId="16" xfId="0" applyNumberFormat="1" applyFont="1" applyFill="1" applyBorder="1" applyAlignment="1">
      <alignment vertical="center" wrapText="1"/>
    </xf>
    <xf numFmtId="4" fontId="7" fillId="0" borderId="21" xfId="0" applyNumberFormat="1" applyFont="1" applyFill="1" applyBorder="1" applyAlignment="1">
      <alignment vertical="center" wrapText="1"/>
    </xf>
    <xf numFmtId="4" fontId="4" fillId="0" borderId="35" xfId="0" applyNumberFormat="1" applyFont="1" applyBorder="1" applyAlignment="1">
      <alignment vertical="center"/>
    </xf>
    <xf numFmtId="0" fontId="10" fillId="0" borderId="3" xfId="0" applyFont="1" applyFill="1" applyBorder="1" applyAlignment="1">
      <alignment vertical="center" wrapText="1"/>
    </xf>
    <xf numFmtId="0" fontId="4" fillId="0" borderId="24" xfId="0" applyFont="1" applyBorder="1" applyAlignment="1">
      <alignment horizontal="center"/>
    </xf>
    <xf numFmtId="164" fontId="10" fillId="0" borderId="24" xfId="0" applyNumberFormat="1" applyFont="1" applyFill="1" applyBorder="1" applyAlignment="1">
      <alignment horizontal="center" vertical="center" wrapText="1"/>
    </xf>
    <xf numFmtId="0" fontId="10" fillId="0" borderId="24" xfId="0" applyFont="1" applyFill="1" applyBorder="1" applyAlignment="1">
      <alignment horizontal="center" vertical="center" wrapText="1"/>
    </xf>
    <xf numFmtId="1" fontId="10" fillId="4" borderId="37" xfId="0" applyNumberFormat="1" applyFont="1" applyFill="1" applyBorder="1" applyAlignment="1">
      <alignment horizontal="center" vertical="center"/>
    </xf>
    <xf numFmtId="0" fontId="10" fillId="4" borderId="2" xfId="0" applyFont="1" applyFill="1" applyBorder="1" applyAlignment="1">
      <alignment vertical="center" wrapText="1"/>
    </xf>
    <xf numFmtId="0" fontId="10" fillId="4" borderId="28" xfId="0" applyFont="1" applyFill="1" applyBorder="1" applyAlignment="1">
      <alignment horizontal="center" vertical="center" wrapText="1"/>
    </xf>
    <xf numFmtId="0" fontId="4" fillId="0" borderId="28" xfId="0" applyFont="1" applyBorder="1"/>
    <xf numFmtId="4" fontId="4" fillId="0" borderId="1" xfId="0" applyNumberFormat="1" applyFont="1" applyBorder="1"/>
    <xf numFmtId="0" fontId="4" fillId="0" borderId="38" xfId="0" applyFont="1" applyBorder="1"/>
    <xf numFmtId="1" fontId="7" fillId="4" borderId="39" xfId="0" applyNumberFormat="1" applyFont="1" applyFill="1" applyBorder="1" applyAlignment="1">
      <alignment horizontal="center" vertical="center"/>
    </xf>
    <xf numFmtId="1" fontId="10" fillId="0" borderId="40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vertical="center" wrapText="1"/>
    </xf>
    <xf numFmtId="0" fontId="10" fillId="0" borderId="28" xfId="0" applyFont="1" applyFill="1" applyBorder="1" applyAlignment="1">
      <alignment horizontal="center" vertical="center" wrapText="1"/>
    </xf>
    <xf numFmtId="1" fontId="10" fillId="0" borderId="37" xfId="0" applyNumberFormat="1" applyFont="1" applyFill="1" applyBorder="1" applyAlignment="1">
      <alignment horizontal="center" vertical="center"/>
    </xf>
    <xf numFmtId="0" fontId="10" fillId="0" borderId="23" xfId="0" applyFont="1" applyFill="1" applyBorder="1" applyAlignment="1">
      <alignment horizontal="center" vertical="center" wrapText="1"/>
    </xf>
    <xf numFmtId="1" fontId="7" fillId="0" borderId="39" xfId="0" applyNumberFormat="1" applyFont="1" applyFill="1" applyBorder="1" applyAlignment="1">
      <alignment horizontal="center" vertical="center"/>
    </xf>
    <xf numFmtId="164" fontId="10" fillId="0" borderId="24" xfId="0" applyNumberFormat="1" applyFont="1" applyFill="1" applyBorder="1" applyAlignment="1">
      <alignment horizontal="center" vertical="center" wrapText="1"/>
    </xf>
    <xf numFmtId="0" fontId="4" fillId="0" borderId="23" xfId="0" applyFont="1" applyBorder="1"/>
    <xf numFmtId="0" fontId="10" fillId="4" borderId="19" xfId="0" applyFont="1" applyFill="1" applyBorder="1" applyAlignment="1">
      <alignment vertical="center" wrapText="1"/>
    </xf>
    <xf numFmtId="0" fontId="10" fillId="0" borderId="20" xfId="0" applyFont="1" applyFill="1" applyBorder="1" applyAlignment="1">
      <alignment horizontal="center" vertical="center" wrapText="1"/>
    </xf>
    <xf numFmtId="0" fontId="10" fillId="4" borderId="17" xfId="0" applyFont="1" applyFill="1" applyBorder="1" applyAlignment="1">
      <alignment vertical="center" wrapText="1"/>
    </xf>
    <xf numFmtId="0" fontId="10" fillId="0" borderId="27" xfId="0" applyFont="1" applyFill="1" applyBorder="1" applyAlignment="1">
      <alignment horizontal="center" vertical="center" wrapText="1"/>
    </xf>
    <xf numFmtId="1" fontId="7" fillId="0" borderId="36" xfId="0" applyNumberFormat="1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vertical="center" wrapText="1"/>
    </xf>
    <xf numFmtId="164" fontId="10" fillId="0" borderId="47" xfId="0" applyNumberFormat="1" applyFont="1" applyFill="1" applyBorder="1" applyAlignment="1">
      <alignment horizontal="center" vertical="center" wrapText="1"/>
    </xf>
    <xf numFmtId="164" fontId="10" fillId="0" borderId="50" xfId="0" applyNumberFormat="1" applyFont="1" applyFill="1" applyBorder="1" applyAlignment="1">
      <alignment horizontal="center" vertical="center" wrapText="1"/>
    </xf>
    <xf numFmtId="1" fontId="10" fillId="0" borderId="41" xfId="0" applyNumberFormat="1" applyFont="1" applyFill="1" applyBorder="1" applyAlignment="1">
      <alignment horizontal="center" vertical="center"/>
    </xf>
    <xf numFmtId="0" fontId="10" fillId="4" borderId="28" xfId="0" applyFont="1" applyFill="1" applyBorder="1" applyAlignment="1">
      <alignment vertical="center" wrapText="1"/>
    </xf>
    <xf numFmtId="0" fontId="10" fillId="4" borderId="20" xfId="0" applyFont="1" applyFill="1" applyBorder="1" applyAlignment="1">
      <alignment vertical="center" wrapText="1"/>
    </xf>
    <xf numFmtId="0" fontId="10" fillId="4" borderId="27" xfId="0" applyFont="1" applyFill="1" applyBorder="1" applyAlignment="1">
      <alignment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23" xfId="0" applyFont="1" applyFill="1" applyBorder="1" applyAlignment="1">
      <alignment horizontal="center" vertical="center" wrapText="1"/>
    </xf>
    <xf numFmtId="4" fontId="7" fillId="0" borderId="24" xfId="0" applyNumberFormat="1" applyFont="1" applyFill="1" applyBorder="1" applyAlignment="1">
      <alignment vertical="center" wrapText="1"/>
    </xf>
    <xf numFmtId="0" fontId="7" fillId="0" borderId="42" xfId="0" applyFont="1" applyFill="1" applyBorder="1" applyAlignment="1">
      <alignment horizontal="left" vertical="center"/>
    </xf>
    <xf numFmtId="4" fontId="7" fillId="0" borderId="42" xfId="0" applyNumberFormat="1" applyFont="1" applyFill="1" applyBorder="1" applyAlignment="1">
      <alignment vertical="center" wrapText="1"/>
    </xf>
    <xf numFmtId="1" fontId="10" fillId="0" borderId="43" xfId="0" applyNumberFormat="1" applyFont="1" applyFill="1" applyBorder="1" applyAlignment="1">
      <alignment horizontal="center" vertical="center"/>
    </xf>
    <xf numFmtId="0" fontId="4" fillId="0" borderId="46" xfId="0" applyFont="1" applyBorder="1"/>
    <xf numFmtId="0" fontId="4" fillId="0" borderId="0" xfId="0" applyFont="1"/>
    <xf numFmtId="1" fontId="7" fillId="4" borderId="0" xfId="0" applyNumberFormat="1" applyFont="1" applyFill="1" applyBorder="1" applyAlignment="1">
      <alignment horizontal="center" vertical="center"/>
    </xf>
    <xf numFmtId="0" fontId="7" fillId="4" borderId="0" xfId="0" applyFont="1" applyFill="1" applyBorder="1"/>
    <xf numFmtId="0" fontId="7" fillId="4" borderId="0" xfId="0" applyFont="1" applyFill="1" applyBorder="1" applyAlignment="1">
      <alignment vertical="center" wrapText="1"/>
    </xf>
    <xf numFmtId="0" fontId="10" fillId="0" borderId="0" xfId="0" applyFont="1" applyFill="1" applyAlignment="1">
      <alignment vertical="center" wrapText="1"/>
    </xf>
    <xf numFmtId="4" fontId="10" fillId="0" borderId="24" xfId="0" applyNumberFormat="1" applyFont="1" applyFill="1" applyBorder="1" applyAlignment="1">
      <alignment vertical="center" wrapText="1"/>
    </xf>
    <xf numFmtId="14" fontId="4" fillId="0" borderId="24" xfId="0" applyNumberFormat="1" applyFont="1" applyBorder="1" applyAlignment="1">
      <alignment horizontal="center" vertical="center"/>
    </xf>
    <xf numFmtId="1" fontId="10" fillId="0" borderId="53" xfId="0" applyNumberFormat="1" applyFont="1" applyFill="1" applyBorder="1" applyAlignment="1">
      <alignment horizontal="center" vertical="center"/>
    </xf>
    <xf numFmtId="4" fontId="10" fillId="0" borderId="47" xfId="0" applyNumberFormat="1" applyFont="1" applyFill="1" applyBorder="1" applyAlignment="1">
      <alignment vertical="center" wrapText="1"/>
    </xf>
    <xf numFmtId="4" fontId="10" fillId="0" borderId="47" xfId="0" applyNumberFormat="1" applyFont="1" applyFill="1" applyBorder="1" applyAlignment="1">
      <alignment horizontal="center" vertical="center" wrapText="1"/>
    </xf>
    <xf numFmtId="0" fontId="4" fillId="0" borderId="58" xfId="0" applyFont="1" applyBorder="1"/>
    <xf numFmtId="14" fontId="4" fillId="0" borderId="47" xfId="0" applyNumberFormat="1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10" fillId="0" borderId="47" xfId="0" applyFont="1" applyBorder="1" applyAlignment="1">
      <alignment horizontal="center" vertical="center"/>
    </xf>
    <xf numFmtId="0" fontId="10" fillId="0" borderId="58" xfId="0" applyFont="1" applyBorder="1"/>
    <xf numFmtId="4" fontId="10" fillId="0" borderId="44" xfId="0" applyNumberFormat="1" applyFont="1" applyFill="1" applyBorder="1" applyAlignment="1">
      <alignment vertical="center" wrapText="1"/>
    </xf>
    <xf numFmtId="0" fontId="10" fillId="0" borderId="44" xfId="0" applyFont="1" applyBorder="1" applyAlignment="1">
      <alignment horizontal="center" vertical="center"/>
    </xf>
    <xf numFmtId="164" fontId="10" fillId="0" borderId="44" xfId="0" applyNumberFormat="1" applyFont="1" applyFill="1" applyBorder="1" applyAlignment="1">
      <alignment horizontal="center" vertical="center" wrapText="1"/>
    </xf>
    <xf numFmtId="4" fontId="10" fillId="0" borderId="44" xfId="0" applyNumberFormat="1" applyFont="1" applyFill="1" applyBorder="1" applyAlignment="1">
      <alignment horizontal="center" vertical="center" wrapText="1"/>
    </xf>
    <xf numFmtId="0" fontId="10" fillId="0" borderId="59" xfId="0" applyFont="1" applyBorder="1"/>
    <xf numFmtId="0" fontId="4" fillId="0" borderId="54" xfId="0" applyFont="1" applyBorder="1"/>
    <xf numFmtId="1" fontId="10" fillId="0" borderId="0" xfId="0" applyNumberFormat="1" applyFont="1" applyFill="1" applyBorder="1" applyAlignment="1">
      <alignment horizontal="center" vertical="center"/>
    </xf>
    <xf numFmtId="0" fontId="4" fillId="0" borderId="0" xfId="0" applyFont="1" applyBorder="1"/>
    <xf numFmtId="4" fontId="10" fillId="0" borderId="3" xfId="0" applyNumberFormat="1" applyFont="1" applyFill="1" applyBorder="1" applyAlignment="1">
      <alignment vertical="center" wrapText="1"/>
    </xf>
    <xf numFmtId="164" fontId="10" fillId="0" borderId="3" xfId="0" applyNumberFormat="1" applyFont="1" applyFill="1" applyBorder="1" applyAlignment="1">
      <alignment horizontal="center" vertical="center" wrapText="1"/>
    </xf>
    <xf numFmtId="14" fontId="4" fillId="0" borderId="24" xfId="0" applyNumberFormat="1" applyFont="1" applyBorder="1" applyAlignment="1">
      <alignment horizontal="center"/>
    </xf>
    <xf numFmtId="1" fontId="10" fillId="4" borderId="29" xfId="0" applyNumberFormat="1" applyFont="1" applyFill="1" applyBorder="1" applyAlignment="1">
      <alignment horizontal="center" vertical="center"/>
    </xf>
    <xf numFmtId="0" fontId="10" fillId="4" borderId="2" xfId="0" applyFont="1" applyFill="1" applyBorder="1" applyAlignment="1">
      <alignment horizontal="center" vertical="center" wrapText="1"/>
    </xf>
    <xf numFmtId="4" fontId="10" fillId="4" borderId="23" xfId="0" applyNumberFormat="1" applyFont="1" applyFill="1" applyBorder="1" applyAlignment="1">
      <alignment vertical="center" wrapText="1"/>
    </xf>
    <xf numFmtId="4" fontId="10" fillId="0" borderId="2" xfId="0" applyNumberFormat="1" applyFont="1" applyFill="1" applyBorder="1" applyAlignment="1">
      <alignment vertical="center" wrapText="1"/>
    </xf>
    <xf numFmtId="14" fontId="10" fillId="0" borderId="47" xfId="0" applyNumberFormat="1" applyFont="1" applyBorder="1" applyAlignment="1">
      <alignment horizontal="center" vertical="center"/>
    </xf>
    <xf numFmtId="0" fontId="10" fillId="0" borderId="47" xfId="1" applyFont="1" applyFill="1" applyBorder="1" applyAlignment="1">
      <alignment horizontal="center" vertical="center"/>
    </xf>
    <xf numFmtId="4" fontId="10" fillId="0" borderId="47" xfId="0" applyNumberFormat="1" applyFont="1" applyFill="1" applyBorder="1" applyAlignment="1">
      <alignment horizontal="right" vertical="center"/>
    </xf>
    <xf numFmtId="0" fontId="10" fillId="0" borderId="0" xfId="0" applyFont="1" applyBorder="1"/>
    <xf numFmtId="0" fontId="10" fillId="0" borderId="0" xfId="0" applyFont="1" applyFill="1" applyBorder="1"/>
    <xf numFmtId="4" fontId="10" fillId="0" borderId="0" xfId="0" applyNumberFormat="1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center" vertical="center" wrapText="1"/>
    </xf>
    <xf numFmtId="164" fontId="10" fillId="0" borderId="0" xfId="0" applyNumberFormat="1" applyFont="1" applyFill="1" applyBorder="1" applyAlignment="1">
      <alignment horizontal="center" vertical="center" wrapText="1"/>
    </xf>
    <xf numFmtId="4" fontId="10" fillId="0" borderId="28" xfId="0" applyNumberFormat="1" applyFont="1" applyFill="1" applyBorder="1" applyAlignment="1">
      <alignment horizontal="center" vertical="center" wrapText="1"/>
    </xf>
    <xf numFmtId="4" fontId="10" fillId="0" borderId="28" xfId="0" applyNumberFormat="1" applyFont="1" applyFill="1" applyBorder="1" applyAlignment="1">
      <alignment vertical="center" wrapText="1"/>
    </xf>
    <xf numFmtId="1" fontId="7" fillId="4" borderId="16" xfId="0" applyNumberFormat="1" applyFont="1" applyFill="1" applyBorder="1" applyAlignment="1">
      <alignment horizontal="center" vertical="center"/>
    </xf>
    <xf numFmtId="1" fontId="10" fillId="4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vertical="center" wrapText="1"/>
    </xf>
    <xf numFmtId="1" fontId="7" fillId="4" borderId="19" xfId="0" applyNumberFormat="1" applyFont="1" applyFill="1" applyBorder="1" applyAlignment="1">
      <alignment horizontal="center" vertical="center"/>
    </xf>
    <xf numFmtId="1" fontId="7" fillId="4" borderId="21" xfId="0" applyNumberFormat="1" applyFont="1" applyFill="1" applyBorder="1" applyAlignment="1">
      <alignment horizontal="center" vertical="center"/>
    </xf>
    <xf numFmtId="164" fontId="7" fillId="0" borderId="22" xfId="0" applyNumberFormat="1" applyFont="1" applyFill="1" applyBorder="1" applyAlignment="1">
      <alignment vertical="center" wrapText="1"/>
    </xf>
    <xf numFmtId="4" fontId="7" fillId="0" borderId="2" xfId="0" applyNumberFormat="1" applyFont="1" applyFill="1" applyBorder="1" applyAlignment="1">
      <alignment vertical="center" wrapText="1"/>
    </xf>
    <xf numFmtId="1" fontId="10" fillId="4" borderId="41" xfId="0" applyNumberFormat="1" applyFont="1" applyFill="1" applyBorder="1" applyAlignment="1">
      <alignment horizontal="center" vertical="center"/>
    </xf>
    <xf numFmtId="0" fontId="10" fillId="0" borderId="50" xfId="0" applyFont="1" applyFill="1" applyBorder="1" applyAlignment="1">
      <alignment vertical="center" wrapText="1"/>
    </xf>
    <xf numFmtId="0" fontId="10" fillId="0" borderId="50" xfId="0" applyFont="1" applyFill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/>
    </xf>
    <xf numFmtId="4" fontId="10" fillId="0" borderId="47" xfId="0" applyNumberFormat="1" applyFont="1" applyFill="1" applyBorder="1" applyAlignment="1">
      <alignment vertical="center"/>
    </xf>
    <xf numFmtId="4" fontId="10" fillId="0" borderId="3" xfId="0" applyNumberFormat="1" applyFont="1" applyFill="1" applyBorder="1" applyAlignment="1">
      <alignment horizontal="right" vertical="center"/>
    </xf>
    <xf numFmtId="4" fontId="10" fillId="0" borderId="24" xfId="0" applyNumberFormat="1" applyFont="1" applyFill="1" applyBorder="1" applyAlignment="1">
      <alignment horizontal="right" vertical="center"/>
    </xf>
    <xf numFmtId="4" fontId="10" fillId="0" borderId="35" xfId="0" applyNumberFormat="1" applyFont="1" applyFill="1" applyBorder="1" applyAlignment="1">
      <alignment horizontal="right" vertical="center"/>
    </xf>
    <xf numFmtId="1" fontId="10" fillId="4" borderId="53" xfId="0" applyNumberFormat="1" applyFont="1" applyFill="1" applyBorder="1" applyAlignment="1">
      <alignment horizontal="center" vertical="center"/>
    </xf>
    <xf numFmtId="4" fontId="10" fillId="4" borderId="50" xfId="0" applyNumberFormat="1" applyFont="1" applyFill="1" applyBorder="1" applyAlignment="1">
      <alignment vertical="center" wrapText="1"/>
    </xf>
    <xf numFmtId="0" fontId="4" fillId="0" borderId="50" xfId="0" applyFont="1" applyBorder="1" applyAlignment="1">
      <alignment horizontal="center"/>
    </xf>
    <xf numFmtId="164" fontId="10" fillId="4" borderId="50" xfId="0" applyNumberFormat="1" applyFont="1" applyFill="1" applyBorder="1" applyAlignment="1">
      <alignment horizontal="center" vertical="center" wrapText="1"/>
    </xf>
    <xf numFmtId="4" fontId="10" fillId="4" borderId="47" xfId="0" applyNumberFormat="1" applyFont="1" applyFill="1" applyBorder="1" applyAlignment="1">
      <alignment vertical="center" wrapText="1"/>
    </xf>
    <xf numFmtId="1" fontId="10" fillId="4" borderId="36" xfId="0" applyNumberFormat="1" applyFont="1" applyFill="1" applyBorder="1" applyAlignment="1">
      <alignment horizontal="center" vertical="center"/>
    </xf>
    <xf numFmtId="164" fontId="10" fillId="4" borderId="24" xfId="0" applyNumberFormat="1" applyFont="1" applyFill="1" applyBorder="1" applyAlignment="1">
      <alignment horizontal="center" vertical="center" wrapText="1"/>
    </xf>
    <xf numFmtId="4" fontId="10" fillId="4" borderId="3" xfId="0" applyNumberFormat="1" applyFont="1" applyFill="1" applyBorder="1" applyAlignment="1">
      <alignment vertical="center" wrapText="1"/>
    </xf>
    <xf numFmtId="4" fontId="10" fillId="4" borderId="57" xfId="0" applyNumberFormat="1" applyFont="1" applyFill="1" applyBorder="1" applyAlignment="1">
      <alignment vertical="center" wrapText="1"/>
    </xf>
    <xf numFmtId="4" fontId="10" fillId="0" borderId="48" xfId="0" applyNumberFormat="1" applyFont="1" applyFill="1" applyBorder="1" applyAlignment="1">
      <alignment vertical="center" wrapText="1"/>
    </xf>
    <xf numFmtId="4" fontId="10" fillId="4" borderId="48" xfId="0" applyNumberFormat="1" applyFont="1" applyFill="1" applyBorder="1" applyAlignment="1">
      <alignment vertical="center" wrapText="1"/>
    </xf>
    <xf numFmtId="4" fontId="7" fillId="0" borderId="60" xfId="0" applyNumberFormat="1" applyFont="1" applyFill="1" applyBorder="1" applyAlignment="1">
      <alignment vertical="center" wrapText="1"/>
    </xf>
    <xf numFmtId="4" fontId="7" fillId="0" borderId="61" xfId="0" applyNumberFormat="1" applyFont="1" applyFill="1" applyBorder="1" applyAlignment="1">
      <alignment vertical="center" wrapText="1"/>
    </xf>
    <xf numFmtId="1" fontId="10" fillId="4" borderId="34" xfId="0" applyNumberFormat="1" applyFont="1" applyFill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164" fontId="10" fillId="4" borderId="42" xfId="0" applyNumberFormat="1" applyFont="1" applyFill="1" applyBorder="1" applyAlignment="1">
      <alignment horizontal="center" vertical="center" wrapText="1"/>
    </xf>
    <xf numFmtId="0" fontId="10" fillId="0" borderId="42" xfId="0" applyFont="1" applyFill="1" applyBorder="1" applyAlignment="1">
      <alignment horizontal="center" vertical="center" wrapText="1"/>
    </xf>
    <xf numFmtId="4" fontId="10" fillId="4" borderId="35" xfId="0" applyNumberFormat="1" applyFont="1" applyFill="1" applyBorder="1" applyAlignment="1">
      <alignment vertical="center" wrapText="1"/>
    </xf>
    <xf numFmtId="4" fontId="10" fillId="4" borderId="60" xfId="0" applyNumberFormat="1" applyFont="1" applyFill="1" applyBorder="1" applyAlignment="1">
      <alignment vertical="center" wrapText="1"/>
    </xf>
    <xf numFmtId="0" fontId="10" fillId="4" borderId="47" xfId="0" applyFont="1" applyFill="1" applyBorder="1" applyAlignment="1">
      <alignment vertical="center" wrapText="1"/>
    </xf>
    <xf numFmtId="0" fontId="10" fillId="4" borderId="35" xfId="0" applyFont="1" applyFill="1" applyBorder="1" applyAlignment="1">
      <alignment vertical="center" wrapText="1"/>
    </xf>
    <xf numFmtId="0" fontId="10" fillId="0" borderId="35" xfId="1" applyFont="1" applyFill="1" applyBorder="1" applyAlignment="1">
      <alignment horizontal="center" vertical="center"/>
    </xf>
    <xf numFmtId="14" fontId="10" fillId="0" borderId="35" xfId="1" applyNumberFormat="1" applyFont="1" applyFill="1" applyBorder="1" applyAlignment="1">
      <alignment horizontal="center" vertical="center" wrapText="1"/>
    </xf>
    <xf numFmtId="4" fontId="10" fillId="0" borderId="35" xfId="0" applyNumberFormat="1" applyFont="1" applyFill="1" applyBorder="1" applyAlignment="1">
      <alignment vertical="center"/>
    </xf>
    <xf numFmtId="4" fontId="10" fillId="4" borderId="42" xfId="0" applyNumberFormat="1" applyFont="1" applyFill="1" applyBorder="1" applyAlignment="1">
      <alignment horizontal="right" vertical="center" wrapText="1"/>
    </xf>
    <xf numFmtId="4" fontId="10" fillId="4" borderId="44" xfId="0" applyNumberFormat="1" applyFont="1" applyFill="1" applyBorder="1" applyAlignment="1">
      <alignment vertical="center" wrapText="1"/>
    </xf>
    <xf numFmtId="0" fontId="4" fillId="0" borderId="45" xfId="0" applyFont="1" applyFill="1" applyBorder="1" applyAlignment="1">
      <alignment horizontal="center" vertical="center"/>
    </xf>
    <xf numFmtId="4" fontId="10" fillId="0" borderId="45" xfId="0" applyNumberFormat="1" applyFont="1" applyFill="1" applyBorder="1" applyAlignment="1">
      <alignment horizontal="center" vertical="center" wrapText="1"/>
    </xf>
    <xf numFmtId="4" fontId="10" fillId="0" borderId="44" xfId="1" applyNumberFormat="1" applyFont="1" applyFill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10" fillId="0" borderId="56" xfId="0" applyFont="1" applyFill="1" applyBorder="1" applyAlignment="1">
      <alignment vertical="center" wrapText="1"/>
    </xf>
    <xf numFmtId="1" fontId="19" fillId="4" borderId="29" xfId="0" applyNumberFormat="1" applyFont="1" applyFill="1" applyBorder="1" applyAlignment="1">
      <alignment horizontal="center" vertical="center"/>
    </xf>
    <xf numFmtId="0" fontId="10" fillId="0" borderId="55" xfId="0" applyFont="1" applyFill="1" applyBorder="1" applyAlignment="1">
      <alignment vertical="center" wrapText="1"/>
    </xf>
    <xf numFmtId="0" fontId="10" fillId="0" borderId="49" xfId="0" applyFont="1" applyFill="1" applyBorder="1" applyAlignment="1">
      <alignment vertical="center" wrapText="1"/>
    </xf>
    <xf numFmtId="4" fontId="7" fillId="0" borderId="35" xfId="0" applyNumberFormat="1" applyFont="1" applyFill="1" applyBorder="1" applyAlignment="1">
      <alignment vertical="center" wrapText="1"/>
    </xf>
    <xf numFmtId="4" fontId="10" fillId="4" borderId="0" xfId="0" applyNumberFormat="1" applyFont="1" applyFill="1" applyBorder="1" applyAlignment="1">
      <alignment vertical="center" wrapText="1"/>
    </xf>
    <xf numFmtId="4" fontId="10" fillId="0" borderId="0" xfId="0" applyNumberFormat="1" applyFont="1" applyFill="1" applyBorder="1" applyAlignment="1">
      <alignment horizontal="center" vertical="center"/>
    </xf>
    <xf numFmtId="4" fontId="10" fillId="0" borderId="0" xfId="0" applyNumberFormat="1" applyFont="1" applyFill="1" applyBorder="1" applyAlignment="1">
      <alignment horizontal="center" vertical="center" wrapText="1"/>
    </xf>
    <xf numFmtId="4" fontId="10" fillId="0" borderId="0" xfId="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4" fontId="10" fillId="0" borderId="0" xfId="0" applyNumberFormat="1" applyFont="1" applyFill="1" applyAlignment="1">
      <alignment vertical="center" wrapText="1"/>
    </xf>
    <xf numFmtId="1" fontId="20" fillId="0" borderId="0" xfId="0" applyNumberFormat="1" applyFont="1" applyFill="1" applyAlignment="1">
      <alignment horizontal="center" vertical="center"/>
    </xf>
    <xf numFmtId="4" fontId="7" fillId="0" borderId="0" xfId="0" applyNumberFormat="1" applyFont="1" applyFill="1" applyAlignment="1">
      <alignment vertical="center" wrapText="1"/>
    </xf>
    <xf numFmtId="0" fontId="7" fillId="0" borderId="0" xfId="0" applyFont="1" applyFill="1" applyAlignment="1">
      <alignment horizontal="center" vertical="center" wrapText="1"/>
    </xf>
    <xf numFmtId="164" fontId="7" fillId="0" borderId="0" xfId="0" applyNumberFormat="1" applyFont="1" applyFill="1" applyAlignment="1">
      <alignment horizontal="center" vertical="center" wrapText="1"/>
    </xf>
    <xf numFmtId="0" fontId="7" fillId="0" borderId="0" xfId="0" applyFont="1" applyFill="1" applyAlignment="1">
      <alignment vertical="center" wrapText="1"/>
    </xf>
    <xf numFmtId="0" fontId="4" fillId="4" borderId="47" xfId="0" applyFont="1" applyFill="1" applyBorder="1" applyAlignment="1">
      <alignment horizontal="center" vertical="center"/>
    </xf>
    <xf numFmtId="0" fontId="10" fillId="0" borderId="47" xfId="0" applyFont="1" applyFill="1" applyBorder="1" applyAlignment="1">
      <alignment horizontal="center" vertical="center"/>
    </xf>
    <xf numFmtId="4" fontId="10" fillId="0" borderId="47" xfId="0" applyNumberFormat="1" applyFont="1" applyFill="1" applyBorder="1" applyAlignment="1">
      <alignment horizontal="center" vertical="center"/>
    </xf>
    <xf numFmtId="4" fontId="10" fillId="4" borderId="63" xfId="0" applyNumberFormat="1" applyFont="1" applyFill="1" applyBorder="1" applyAlignment="1">
      <alignment vertical="center" wrapText="1"/>
    </xf>
    <xf numFmtId="0" fontId="4" fillId="4" borderId="63" xfId="0" applyFont="1" applyFill="1" applyBorder="1" applyAlignment="1">
      <alignment horizontal="center" vertical="center"/>
    </xf>
    <xf numFmtId="0" fontId="10" fillId="0" borderId="63" xfId="0" applyFont="1" applyFill="1" applyBorder="1" applyAlignment="1">
      <alignment horizontal="center" vertical="center"/>
    </xf>
    <xf numFmtId="4" fontId="10" fillId="0" borderId="63" xfId="0" applyNumberFormat="1" applyFont="1" applyFill="1" applyBorder="1" applyAlignment="1">
      <alignment horizontal="center" vertical="center"/>
    </xf>
    <xf numFmtId="4" fontId="10" fillId="0" borderId="63" xfId="0" applyNumberFormat="1" applyFont="1" applyFill="1" applyBorder="1" applyAlignment="1">
      <alignment horizontal="center" vertical="center" wrapText="1"/>
    </xf>
    <xf numFmtId="4" fontId="10" fillId="0" borderId="63" xfId="0" applyNumberFormat="1" applyFont="1" applyFill="1" applyBorder="1" applyAlignment="1">
      <alignment vertical="center"/>
    </xf>
    <xf numFmtId="4" fontId="4" fillId="0" borderId="63" xfId="0" applyNumberFormat="1" applyFont="1" applyBorder="1" applyAlignment="1">
      <alignment vertical="center"/>
    </xf>
    <xf numFmtId="10" fontId="4" fillId="0" borderId="63" xfId="0" applyNumberFormat="1" applyFont="1" applyBorder="1" applyAlignment="1">
      <alignment vertical="center"/>
    </xf>
    <xf numFmtId="0" fontId="4" fillId="0" borderId="64" xfId="0" applyFont="1" applyBorder="1"/>
    <xf numFmtId="0" fontId="4" fillId="4" borderId="44" xfId="0" applyFont="1" applyFill="1" applyBorder="1" applyAlignment="1">
      <alignment horizontal="center" vertical="center"/>
    </xf>
    <xf numFmtId="0" fontId="10" fillId="0" borderId="44" xfId="0" applyFont="1" applyFill="1" applyBorder="1" applyAlignment="1">
      <alignment horizontal="center" vertical="center"/>
    </xf>
    <xf numFmtId="4" fontId="10" fillId="0" borderId="44" xfId="0" applyNumberFormat="1" applyFont="1" applyFill="1" applyBorder="1" applyAlignment="1">
      <alignment horizontal="center" vertical="center"/>
    </xf>
    <xf numFmtId="4" fontId="10" fillId="0" borderId="44" xfId="0" applyNumberFormat="1" applyFont="1" applyFill="1" applyBorder="1" applyAlignment="1">
      <alignment vertical="center"/>
    </xf>
    <xf numFmtId="4" fontId="4" fillId="0" borderId="44" xfId="0" applyNumberFormat="1" applyFont="1" applyBorder="1" applyAlignment="1">
      <alignment vertical="center"/>
    </xf>
    <xf numFmtId="10" fontId="4" fillId="0" borderId="44" xfId="0" applyNumberFormat="1" applyFont="1" applyBorder="1" applyAlignment="1">
      <alignment vertical="center"/>
    </xf>
    <xf numFmtId="4" fontId="4" fillId="0" borderId="44" xfId="0" applyNumberFormat="1" applyFont="1" applyFill="1" applyBorder="1" applyAlignment="1">
      <alignment vertical="center"/>
    </xf>
    <xf numFmtId="0" fontId="4" fillId="0" borderId="59" xfId="0" applyFont="1" applyBorder="1"/>
    <xf numFmtId="4" fontId="4" fillId="0" borderId="35" xfId="0" applyNumberFormat="1" applyFont="1" applyBorder="1" applyAlignment="1">
      <alignment horizontal="right" vertical="center"/>
    </xf>
    <xf numFmtId="0" fontId="4" fillId="0" borderId="44" xfId="0" applyFont="1" applyBorder="1" applyAlignment="1">
      <alignment horizontal="center" vertical="center"/>
    </xf>
    <xf numFmtId="49" fontId="18" fillId="0" borderId="0" xfId="0" applyNumberFormat="1" applyFont="1" applyBorder="1"/>
    <xf numFmtId="0" fontId="10" fillId="0" borderId="47" xfId="0" applyFont="1" applyFill="1" applyBorder="1" applyAlignment="1">
      <alignment vertical="center" wrapText="1"/>
    </xf>
    <xf numFmtId="0" fontId="4" fillId="0" borderId="47" xfId="0" applyFont="1" applyBorder="1" applyAlignment="1">
      <alignment horizontal="center" vertical="center" wrapText="1"/>
    </xf>
    <xf numFmtId="0" fontId="10" fillId="0" borderId="47" xfId="0" applyFont="1" applyFill="1" applyBorder="1" applyAlignment="1">
      <alignment horizontal="center" vertical="center" wrapText="1"/>
    </xf>
    <xf numFmtId="4" fontId="4" fillId="0" borderId="47" xfId="0" applyNumberFormat="1" applyFont="1" applyBorder="1" applyAlignment="1">
      <alignment horizontal="right" vertical="center" wrapText="1"/>
    </xf>
    <xf numFmtId="4" fontId="10" fillId="0" borderId="47" xfId="0" applyNumberFormat="1" applyFont="1" applyFill="1" applyBorder="1" applyAlignment="1">
      <alignment vertical="top" wrapText="1"/>
    </xf>
    <xf numFmtId="0" fontId="4" fillId="0" borderId="47" xfId="0" applyFont="1" applyBorder="1"/>
    <xf numFmtId="0" fontId="4" fillId="0" borderId="47" xfId="0" applyFont="1" applyBorder="1" applyAlignment="1">
      <alignment horizontal="center" wrapText="1"/>
    </xf>
    <xf numFmtId="14" fontId="10" fillId="0" borderId="47" xfId="0" applyNumberFormat="1" applyFont="1" applyBorder="1" applyAlignment="1">
      <alignment horizontal="center" vertical="center" wrapText="1"/>
    </xf>
    <xf numFmtId="0" fontId="4" fillId="0" borderId="58" xfId="0" applyFont="1" applyBorder="1" applyAlignment="1">
      <alignment vertical="center" wrapText="1"/>
    </xf>
    <xf numFmtId="4" fontId="2" fillId="0" borderId="35" xfId="0" applyNumberFormat="1" applyFont="1" applyFill="1" applyBorder="1" applyAlignment="1">
      <alignment vertical="center" wrapText="1"/>
    </xf>
    <xf numFmtId="164" fontId="2" fillId="0" borderId="35" xfId="0" applyNumberFormat="1" applyFont="1" applyFill="1" applyBorder="1" applyAlignment="1">
      <alignment horizontal="center" vertical="center" wrapText="1"/>
    </xf>
    <xf numFmtId="10" fontId="4" fillId="0" borderId="45" xfId="0" applyNumberFormat="1" applyFont="1" applyBorder="1" applyAlignment="1">
      <alignment vertical="center"/>
    </xf>
    <xf numFmtId="4" fontId="7" fillId="2" borderId="9" xfId="0" applyNumberFormat="1" applyFont="1" applyFill="1" applyBorder="1" applyAlignment="1">
      <alignment horizontal="center" vertical="center"/>
    </xf>
    <xf numFmtId="4" fontId="7" fillId="2" borderId="12" xfId="0" applyNumberFormat="1" applyFont="1" applyFill="1" applyBorder="1" applyAlignment="1">
      <alignment horizontal="center" vertical="center"/>
    </xf>
    <xf numFmtId="0" fontId="4" fillId="0" borderId="35" xfId="0" applyFont="1" applyFill="1" applyBorder="1" applyAlignment="1">
      <alignment horizontal="center" vertical="center"/>
    </xf>
    <xf numFmtId="4" fontId="4" fillId="0" borderId="47" xfId="0" applyNumberFormat="1" applyFont="1" applyFill="1" applyBorder="1" applyAlignment="1">
      <alignment vertical="center"/>
    </xf>
    <xf numFmtId="4" fontId="2" fillId="0" borderId="47" xfId="0" applyNumberFormat="1" applyFont="1" applyFill="1" applyBorder="1" applyAlignment="1">
      <alignment vertical="center" wrapText="1"/>
    </xf>
    <xf numFmtId="0" fontId="4" fillId="0" borderId="47" xfId="0" applyFont="1" applyFill="1" applyBorder="1" applyAlignment="1">
      <alignment horizontal="center" vertical="center"/>
    </xf>
    <xf numFmtId="164" fontId="2" fillId="0" borderId="47" xfId="0" applyNumberFormat="1" applyFont="1" applyFill="1" applyBorder="1" applyAlignment="1">
      <alignment horizontal="center" vertical="center" wrapText="1"/>
    </xf>
    <xf numFmtId="1" fontId="2" fillId="0" borderId="53" xfId="0" applyNumberFormat="1" applyFont="1" applyFill="1" applyBorder="1" applyAlignment="1">
      <alignment horizontal="center" vertical="center"/>
    </xf>
    <xf numFmtId="4" fontId="2" fillId="0" borderId="44" xfId="0" applyNumberFormat="1" applyFont="1" applyFill="1" applyBorder="1" applyAlignment="1">
      <alignment vertical="center" wrapText="1"/>
    </xf>
    <xf numFmtId="164" fontId="2" fillId="0" borderId="44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4" fontId="2" fillId="0" borderId="65" xfId="0" applyNumberFormat="1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4" fontId="2" fillId="0" borderId="63" xfId="0" applyNumberFormat="1" applyFont="1" applyFill="1" applyBorder="1" applyAlignment="1">
      <alignment horizontal="center" vertical="center" wrapText="1"/>
    </xf>
    <xf numFmtId="4" fontId="2" fillId="0" borderId="47" xfId="0" applyNumberFormat="1" applyFont="1" applyFill="1" applyBorder="1" applyAlignment="1">
      <alignment horizontal="center" vertical="center" wrapText="1"/>
    </xf>
    <xf numFmtId="14" fontId="8" fillId="0" borderId="28" xfId="1" applyNumberFormat="1" applyFont="1" applyFill="1" applyBorder="1" applyAlignment="1">
      <alignment horizontal="center" vertical="center" wrapText="1"/>
    </xf>
    <xf numFmtId="4" fontId="7" fillId="2" borderId="12" xfId="0" applyNumberFormat="1" applyFont="1" applyFill="1" applyBorder="1" applyAlignment="1">
      <alignment horizontal="center" vertical="center"/>
    </xf>
    <xf numFmtId="4" fontId="2" fillId="0" borderId="47" xfId="0" applyNumberFormat="1" applyFont="1" applyFill="1" applyBorder="1" applyAlignment="1">
      <alignment vertical="center"/>
    </xf>
    <xf numFmtId="1" fontId="7" fillId="0" borderId="62" xfId="0" applyNumberFormat="1" applyFont="1" applyFill="1" applyBorder="1" applyAlignment="1">
      <alignment horizontal="center" vertical="center"/>
    </xf>
    <xf numFmtId="4" fontId="7" fillId="0" borderId="63" xfId="0" applyNumberFormat="1" applyFont="1" applyFill="1" applyBorder="1" applyAlignment="1">
      <alignment vertical="center" wrapText="1"/>
    </xf>
    <xf numFmtId="4" fontId="7" fillId="0" borderId="63" xfId="0" applyNumberFormat="1" applyFont="1" applyFill="1" applyBorder="1" applyAlignment="1">
      <alignment horizontal="center" vertical="center"/>
    </xf>
    <xf numFmtId="4" fontId="2" fillId="0" borderId="63" xfId="0" applyNumberFormat="1" applyFont="1" applyFill="1" applyBorder="1" applyAlignment="1">
      <alignment vertical="center"/>
    </xf>
    <xf numFmtId="4" fontId="7" fillId="0" borderId="63" xfId="0" applyNumberFormat="1" applyFont="1" applyFill="1" applyBorder="1" applyAlignment="1">
      <alignment vertical="center"/>
    </xf>
    <xf numFmtId="10" fontId="7" fillId="0" borderId="63" xfId="0" applyNumberFormat="1" applyFont="1" applyBorder="1" applyAlignment="1">
      <alignment vertical="center"/>
    </xf>
    <xf numFmtId="4" fontId="7" fillId="0" borderId="63" xfId="0" applyNumberFormat="1" applyFont="1" applyBorder="1" applyAlignment="1">
      <alignment vertical="center"/>
    </xf>
    <xf numFmtId="0" fontId="10" fillId="0" borderId="64" xfId="0" applyFont="1" applyBorder="1"/>
    <xf numFmtId="0" fontId="10" fillId="4" borderId="53" xfId="0" applyFont="1" applyFill="1" applyBorder="1" applyAlignment="1">
      <alignment horizontal="center" vertical="center"/>
    </xf>
    <xf numFmtId="0" fontId="10" fillId="0" borderId="53" xfId="0" applyFont="1" applyFill="1" applyBorder="1" applyAlignment="1">
      <alignment horizontal="center" vertical="center"/>
    </xf>
    <xf numFmtId="0" fontId="10" fillId="0" borderId="43" xfId="0" applyFont="1" applyFill="1" applyBorder="1" applyAlignment="1">
      <alignment horizontal="center" vertical="center"/>
    </xf>
    <xf numFmtId="4" fontId="2" fillId="0" borderId="24" xfId="0" applyNumberFormat="1" applyFont="1" applyFill="1" applyBorder="1" applyAlignment="1">
      <alignment vertical="center" wrapText="1"/>
    </xf>
    <xf numFmtId="4" fontId="2" fillId="0" borderId="47" xfId="0" applyNumberFormat="1" applyFont="1" applyFill="1" applyBorder="1" applyAlignment="1">
      <alignment vertical="top" wrapText="1"/>
    </xf>
    <xf numFmtId="4" fontId="2" fillId="0" borderId="47" xfId="0" applyNumberFormat="1" applyFont="1" applyFill="1" applyBorder="1" applyAlignment="1">
      <alignment horizontal="center" vertical="center"/>
    </xf>
    <xf numFmtId="4" fontId="2" fillId="0" borderId="44" xfId="0" applyNumberFormat="1" applyFont="1" applyFill="1" applyBorder="1" applyAlignment="1">
      <alignment horizontal="center" vertical="center"/>
    </xf>
    <xf numFmtId="4" fontId="2" fillId="0" borderId="44" xfId="0" applyNumberFormat="1" applyFont="1" applyFill="1" applyBorder="1" applyAlignment="1">
      <alignment vertical="center"/>
    </xf>
    <xf numFmtId="4" fontId="10" fillId="0" borderId="63" xfId="0" applyNumberFormat="1" applyFont="1" applyFill="1" applyBorder="1" applyAlignment="1">
      <alignment vertical="center" wrapText="1"/>
    </xf>
    <xf numFmtId="0" fontId="4" fillId="0" borderId="63" xfId="0" applyFont="1" applyBorder="1" applyAlignment="1">
      <alignment horizontal="center" vertical="center"/>
    </xf>
    <xf numFmtId="14" fontId="10" fillId="0" borderId="63" xfId="0" applyNumberFormat="1" applyFont="1" applyBorder="1" applyAlignment="1">
      <alignment horizontal="center" vertical="center"/>
    </xf>
    <xf numFmtId="0" fontId="10" fillId="0" borderId="63" xfId="1" applyFont="1" applyFill="1" applyBorder="1" applyAlignment="1">
      <alignment horizontal="center" vertical="center"/>
    </xf>
    <xf numFmtId="4" fontId="10" fillId="0" borderId="63" xfId="0" applyNumberFormat="1" applyFont="1" applyFill="1" applyBorder="1" applyAlignment="1">
      <alignment horizontal="right" vertical="center"/>
    </xf>
    <xf numFmtId="4" fontId="4" fillId="0" borderId="63" xfId="0" applyNumberFormat="1" applyFont="1" applyFill="1" applyBorder="1" applyAlignment="1">
      <alignment vertical="center"/>
    </xf>
    <xf numFmtId="0" fontId="21" fillId="0" borderId="0" xfId="0" applyFont="1" applyAlignment="1">
      <alignment horizontal="center" vertical="center"/>
    </xf>
    <xf numFmtId="0" fontId="2" fillId="0" borderId="24" xfId="0" applyFont="1" applyFill="1" applyBorder="1" applyAlignment="1">
      <alignment vertical="center" wrapText="1"/>
    </xf>
    <xf numFmtId="0" fontId="22" fillId="0" borderId="24" xfId="0" applyFont="1" applyBorder="1" applyAlignment="1">
      <alignment horizontal="center" vertical="center"/>
    </xf>
    <xf numFmtId="164" fontId="2" fillId="0" borderId="24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vertical="center" wrapText="1"/>
    </xf>
    <xf numFmtId="164" fontId="2" fillId="0" borderId="66" xfId="0" applyNumberFormat="1" applyFont="1" applyFill="1" applyBorder="1" applyAlignment="1">
      <alignment horizontal="center" vertical="center" wrapText="1"/>
    </xf>
    <xf numFmtId="164" fontId="2" fillId="0" borderId="0" xfId="0" applyNumberFormat="1" applyFont="1" applyFill="1" applyBorder="1" applyAlignment="1">
      <alignment horizontal="center" vertical="center" wrapText="1"/>
    </xf>
    <xf numFmtId="0" fontId="10" fillId="0" borderId="47" xfId="0" applyFont="1" applyBorder="1" applyAlignment="1">
      <alignment horizontal="center" vertical="center"/>
    </xf>
    <xf numFmtId="4" fontId="10" fillId="0" borderId="63" xfId="0" applyNumberFormat="1" applyFont="1" applyFill="1" applyBorder="1" applyAlignment="1">
      <alignment horizontal="center" vertical="center" wrapText="1"/>
    </xf>
    <xf numFmtId="4" fontId="10" fillId="0" borderId="47" xfId="0" applyNumberFormat="1" applyFont="1" applyFill="1" applyBorder="1" applyAlignment="1">
      <alignment horizontal="center" vertical="center" wrapText="1"/>
    </xf>
    <xf numFmtId="164" fontId="2" fillId="0" borderId="47" xfId="0" applyNumberFormat="1" applyFont="1" applyFill="1" applyBorder="1" applyAlignment="1">
      <alignment horizontal="center" vertical="center" wrapText="1"/>
    </xf>
    <xf numFmtId="0" fontId="10" fillId="0" borderId="47" xfId="0" applyFont="1" applyBorder="1" applyAlignment="1">
      <alignment horizontal="center" vertical="center"/>
    </xf>
    <xf numFmtId="0" fontId="1" fillId="0" borderId="1" xfId="0" applyFont="1" applyBorder="1"/>
    <xf numFmtId="4" fontId="4" fillId="0" borderId="44" xfId="0" applyNumberFormat="1" applyFont="1" applyBorder="1" applyAlignment="1">
      <alignment horizontal="right" vertical="center"/>
    </xf>
    <xf numFmtId="4" fontId="2" fillId="0" borderId="67" xfId="0" applyNumberFormat="1" applyFont="1" applyFill="1" applyBorder="1" applyAlignment="1">
      <alignment vertical="center" wrapText="1"/>
    </xf>
    <xf numFmtId="4" fontId="2" fillId="0" borderId="23" xfId="0" applyNumberFormat="1" applyFont="1" applyFill="1" applyBorder="1" applyAlignment="1">
      <alignment vertical="center" wrapText="1"/>
    </xf>
    <xf numFmtId="4" fontId="7" fillId="2" borderId="12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4" fontId="2" fillId="0" borderId="48" xfId="0" applyNumberFormat="1" applyFont="1" applyFill="1" applyBorder="1" applyAlignment="1">
      <alignment vertical="center" wrapText="1"/>
    </xf>
    <xf numFmtId="0" fontId="2" fillId="0" borderId="23" xfId="0" applyFont="1" applyFill="1" applyBorder="1" applyAlignment="1">
      <alignment vertical="center" wrapText="1"/>
    </xf>
    <xf numFmtId="0" fontId="2" fillId="4" borderId="23" xfId="0" applyFont="1" applyFill="1" applyBorder="1" applyAlignment="1">
      <alignment vertical="center" wrapText="1"/>
    </xf>
    <xf numFmtId="0" fontId="3" fillId="4" borderId="3" xfId="0" applyFont="1" applyFill="1" applyBorder="1" applyAlignment="1">
      <alignment vertical="center" wrapText="1"/>
    </xf>
    <xf numFmtId="164" fontId="10" fillId="4" borderId="24" xfId="0" applyNumberFormat="1" applyFont="1" applyFill="1" applyBorder="1" applyAlignment="1">
      <alignment horizontal="center" vertical="center" wrapText="1"/>
    </xf>
    <xf numFmtId="1" fontId="10" fillId="0" borderId="68" xfId="0" applyNumberFormat="1" applyFont="1" applyFill="1" applyBorder="1" applyAlignment="1">
      <alignment horizontal="center" vertical="center"/>
    </xf>
    <xf numFmtId="0" fontId="8" fillId="0" borderId="69" xfId="0" applyFont="1" applyFill="1" applyBorder="1" applyAlignment="1">
      <alignment vertical="center" wrapText="1"/>
    </xf>
    <xf numFmtId="0" fontId="7" fillId="0" borderId="70" xfId="0" applyFont="1" applyFill="1" applyBorder="1" applyAlignment="1">
      <alignment horizontal="center" vertical="center" wrapText="1"/>
    </xf>
    <xf numFmtId="4" fontId="5" fillId="0" borderId="70" xfId="0" applyNumberFormat="1" applyFont="1" applyBorder="1"/>
    <xf numFmtId="10" fontId="5" fillId="0" borderId="70" xfId="0" applyNumberFormat="1" applyFont="1" applyBorder="1"/>
    <xf numFmtId="0" fontId="4" fillId="0" borderId="8" xfId="0" applyFont="1" applyBorder="1"/>
    <xf numFmtId="0" fontId="8" fillId="0" borderId="2" xfId="0" applyFont="1" applyFill="1" applyBorder="1" applyAlignment="1">
      <alignment horizontal="left" vertical="center"/>
    </xf>
    <xf numFmtId="0" fontId="7" fillId="0" borderId="42" xfId="0" applyFont="1" applyFill="1" applyBorder="1" applyAlignment="1">
      <alignment vertical="center" wrapText="1"/>
    </xf>
    <xf numFmtId="0" fontId="7" fillId="0" borderId="35" xfId="0" applyFont="1" applyFill="1" applyBorder="1" applyAlignment="1">
      <alignment horizontal="center" vertical="center" wrapText="1"/>
    </xf>
    <xf numFmtId="10" fontId="5" fillId="0" borderId="42" xfId="0" applyNumberFormat="1" applyFont="1" applyBorder="1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64" fontId="10" fillId="0" borderId="1" xfId="0" applyNumberFormat="1" applyFont="1" applyFill="1" applyBorder="1" applyAlignment="1">
      <alignment horizontal="center" vertical="center" wrapText="1"/>
    </xf>
    <xf numFmtId="164" fontId="10" fillId="0" borderId="2" xfId="0" applyNumberFormat="1" applyFont="1" applyFill="1" applyBorder="1" applyAlignment="1">
      <alignment horizontal="center" vertical="center" wrapText="1"/>
    </xf>
    <xf numFmtId="164" fontId="10" fillId="0" borderId="3" xfId="0" applyNumberFormat="1" applyFont="1" applyFill="1" applyBorder="1" applyAlignment="1">
      <alignment horizontal="center" vertical="center" wrapText="1"/>
    </xf>
    <xf numFmtId="164" fontId="10" fillId="0" borderId="28" xfId="0" applyNumberFormat="1" applyFont="1" applyFill="1" applyBorder="1" applyAlignment="1">
      <alignment horizontal="center" vertical="center" wrapText="1"/>
    </xf>
    <xf numFmtId="164" fontId="10" fillId="0" borderId="23" xfId="0" applyNumberFormat="1" applyFont="1" applyFill="1" applyBorder="1" applyAlignment="1">
      <alignment horizontal="center" vertical="center" wrapText="1"/>
    </xf>
    <xf numFmtId="164" fontId="10" fillId="0" borderId="24" xfId="0" applyNumberFormat="1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4" fontId="7" fillId="2" borderId="25" xfId="0" applyNumberFormat="1" applyFont="1" applyFill="1" applyBorder="1" applyAlignment="1">
      <alignment horizontal="center" vertical="center"/>
    </xf>
    <xf numFmtId="4" fontId="7" fillId="2" borderId="26" xfId="0" applyNumberFormat="1" applyFont="1" applyFill="1" applyBorder="1" applyAlignment="1">
      <alignment horizontal="center" vertical="center"/>
    </xf>
    <xf numFmtId="4" fontId="7" fillId="2" borderId="8" xfId="0" applyNumberFormat="1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4" fontId="7" fillId="2" borderId="10" xfId="0" applyNumberFormat="1" applyFont="1" applyFill="1" applyBorder="1" applyAlignment="1">
      <alignment horizontal="center" vertical="center"/>
    </xf>
    <xf numFmtId="4" fontId="7" fillId="2" borderId="6" xfId="0" applyNumberFormat="1" applyFont="1" applyFill="1" applyBorder="1" applyAlignment="1">
      <alignment horizontal="center" vertical="center"/>
    </xf>
    <xf numFmtId="4" fontId="7" fillId="2" borderId="7" xfId="0" applyNumberFormat="1" applyFont="1" applyFill="1" applyBorder="1" applyAlignment="1">
      <alignment horizontal="center" vertical="center"/>
    </xf>
    <xf numFmtId="4" fontId="7" fillId="2" borderId="9" xfId="0" applyNumberFormat="1" applyFont="1" applyFill="1" applyBorder="1" applyAlignment="1">
      <alignment horizontal="center" vertical="center" wrapText="1"/>
    </xf>
    <xf numFmtId="4" fontId="7" fillId="2" borderId="12" xfId="0" applyNumberFormat="1" applyFont="1" applyFill="1" applyBorder="1" applyAlignment="1">
      <alignment horizontal="center" vertical="center" wrapText="1"/>
    </xf>
    <xf numFmtId="0" fontId="7" fillId="2" borderId="9" xfId="0" applyNumberFormat="1" applyFont="1" applyFill="1" applyBorder="1" applyAlignment="1">
      <alignment horizontal="center" vertical="center" wrapText="1"/>
    </xf>
    <xf numFmtId="0" fontId="7" fillId="2" borderId="12" xfId="0" applyNumberFormat="1" applyFont="1" applyFill="1" applyBorder="1" applyAlignment="1">
      <alignment horizontal="center" vertical="center" wrapText="1"/>
    </xf>
    <xf numFmtId="4" fontId="7" fillId="2" borderId="9" xfId="0" applyNumberFormat="1" applyFont="1" applyFill="1" applyBorder="1" applyAlignment="1">
      <alignment horizontal="center" vertical="center"/>
    </xf>
    <xf numFmtId="4" fontId="7" fillId="2" borderId="12" xfId="0" applyNumberFormat="1" applyFont="1" applyFill="1" applyBorder="1" applyAlignment="1">
      <alignment horizontal="center" vertical="center"/>
    </xf>
    <xf numFmtId="0" fontId="7" fillId="0" borderId="51" xfId="0" applyFont="1" applyFill="1" applyBorder="1" applyAlignment="1">
      <alignment horizontal="center" vertical="center" wrapText="1"/>
    </xf>
    <xf numFmtId="0" fontId="7" fillId="0" borderId="52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  <xf numFmtId="164" fontId="2" fillId="0" borderId="23" xfId="0" applyNumberFormat="1" applyFont="1" applyFill="1" applyBorder="1" applyAlignment="1">
      <alignment horizontal="center" vertical="center" wrapText="1"/>
    </xf>
    <xf numFmtId="164" fontId="10" fillId="4" borderId="28" xfId="0" applyNumberFormat="1" applyFont="1" applyFill="1" applyBorder="1" applyAlignment="1">
      <alignment horizontal="center" vertical="center" wrapText="1"/>
    </xf>
    <xf numFmtId="164" fontId="10" fillId="4" borderId="23" xfId="0" applyNumberFormat="1" applyFont="1" applyFill="1" applyBorder="1" applyAlignment="1">
      <alignment horizontal="center" vertical="center" wrapText="1"/>
    </xf>
    <xf numFmtId="164" fontId="10" fillId="4" borderId="24" xfId="0" applyNumberFormat="1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4" fillId="0" borderId="69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4" fillId="5" borderId="69" xfId="0" applyFont="1" applyFill="1" applyBorder="1" applyAlignment="1">
      <alignment horizontal="center" vertical="center"/>
    </xf>
    <xf numFmtId="0" fontId="4" fillId="5" borderId="35" xfId="0" applyFont="1" applyFill="1" applyBorder="1" applyAlignment="1">
      <alignment horizontal="center" vertical="center"/>
    </xf>
    <xf numFmtId="0" fontId="8" fillId="0" borderId="69" xfId="1" applyFont="1" applyFill="1" applyBorder="1" applyAlignment="1">
      <alignment horizontal="center" vertical="center"/>
    </xf>
    <xf numFmtId="0" fontId="8" fillId="0" borderId="2" xfId="1" applyFont="1" applyFill="1" applyBorder="1" applyAlignment="1">
      <alignment horizontal="center" vertical="center"/>
    </xf>
    <xf numFmtId="0" fontId="8" fillId="0" borderId="35" xfId="1" applyFont="1" applyFill="1" applyBorder="1" applyAlignment="1">
      <alignment horizontal="center" vertical="center"/>
    </xf>
    <xf numFmtId="14" fontId="8" fillId="0" borderId="69" xfId="1" applyNumberFormat="1" applyFont="1" applyFill="1" applyBorder="1" applyAlignment="1">
      <alignment horizontal="center" vertical="center"/>
    </xf>
    <xf numFmtId="14" fontId="8" fillId="0" borderId="2" xfId="1" applyNumberFormat="1" applyFont="1" applyFill="1" applyBorder="1" applyAlignment="1">
      <alignment horizontal="center" vertical="center"/>
    </xf>
    <xf numFmtId="14" fontId="8" fillId="0" borderId="35" xfId="1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left" vertical="center" wrapText="1"/>
    </xf>
    <xf numFmtId="0" fontId="7" fillId="0" borderId="62" xfId="0" applyFont="1" applyFill="1" applyBorder="1" applyAlignment="1">
      <alignment horizontal="center" vertical="center" wrapText="1"/>
    </xf>
    <xf numFmtId="0" fontId="7" fillId="0" borderId="63" xfId="0" applyFont="1" applyFill="1" applyBorder="1" applyAlignment="1">
      <alignment horizontal="center" vertical="center" wrapText="1"/>
    </xf>
    <xf numFmtId="0" fontId="7" fillId="0" borderId="64" xfId="0" applyFont="1" applyFill="1" applyBorder="1" applyAlignment="1">
      <alignment horizontal="center" vertical="center" wrapText="1"/>
    </xf>
    <xf numFmtId="0" fontId="7" fillId="0" borderId="37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10" fillId="0" borderId="63" xfId="0" applyFont="1" applyBorder="1" applyAlignment="1">
      <alignment horizontal="center" vertical="center" wrapText="1"/>
    </xf>
    <xf numFmtId="0" fontId="10" fillId="0" borderId="47" xfId="0" applyFont="1" applyBorder="1" applyAlignment="1">
      <alignment horizontal="center" vertical="center" wrapText="1"/>
    </xf>
    <xf numFmtId="0" fontId="10" fillId="0" borderId="63" xfId="0" applyFont="1" applyBorder="1" applyAlignment="1">
      <alignment horizontal="center" vertical="center"/>
    </xf>
    <xf numFmtId="0" fontId="10" fillId="0" borderId="47" xfId="0" applyFont="1" applyBorder="1" applyAlignment="1">
      <alignment horizontal="center" vertical="center"/>
    </xf>
    <xf numFmtId="4" fontId="10" fillId="0" borderId="63" xfId="0" applyNumberFormat="1" applyFont="1" applyFill="1" applyBorder="1" applyAlignment="1">
      <alignment horizontal="center" vertical="center" wrapText="1"/>
    </xf>
    <xf numFmtId="4" fontId="10" fillId="0" borderId="47" xfId="0" applyNumberFormat="1" applyFont="1" applyFill="1" applyBorder="1" applyAlignment="1">
      <alignment horizontal="center" vertical="center" wrapText="1"/>
    </xf>
    <xf numFmtId="0" fontId="7" fillId="0" borderId="25" xfId="0" applyFont="1" applyFill="1" applyBorder="1" applyAlignment="1">
      <alignment horizontal="center" vertical="center" wrapText="1"/>
    </xf>
    <xf numFmtId="0" fontId="7" fillId="0" borderId="26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1" fontId="10" fillId="4" borderId="41" xfId="0" applyNumberFormat="1" applyFont="1" applyFill="1" applyBorder="1" applyAlignment="1">
      <alignment horizontal="center" vertical="center"/>
    </xf>
    <xf numFmtId="1" fontId="10" fillId="4" borderId="29" xfId="0" applyNumberFormat="1" applyFont="1" applyFill="1" applyBorder="1" applyAlignment="1">
      <alignment horizontal="center" vertical="center"/>
    </xf>
    <xf numFmtId="1" fontId="10" fillId="4" borderId="36" xfId="0" applyNumberFormat="1" applyFont="1" applyFill="1" applyBorder="1" applyAlignment="1">
      <alignment horizontal="center" vertical="center"/>
    </xf>
    <xf numFmtId="164" fontId="10" fillId="4" borderId="1" xfId="0" applyNumberFormat="1" applyFont="1" applyFill="1" applyBorder="1" applyAlignment="1">
      <alignment horizontal="center" vertical="center" wrapText="1"/>
    </xf>
    <xf numFmtId="164" fontId="10" fillId="4" borderId="2" xfId="0" applyNumberFormat="1" applyFont="1" applyFill="1" applyBorder="1" applyAlignment="1">
      <alignment horizontal="center" vertical="center" wrapText="1"/>
    </xf>
    <xf numFmtId="164" fontId="10" fillId="4" borderId="3" xfId="0" applyNumberFormat="1" applyFont="1" applyFill="1" applyBorder="1" applyAlignment="1">
      <alignment horizontal="center" vertical="center" wrapText="1"/>
    </xf>
    <xf numFmtId="164" fontId="2" fillId="4" borderId="1" xfId="0" applyNumberFormat="1" applyFont="1" applyFill="1" applyBorder="1" applyAlignment="1">
      <alignment horizontal="center" vertical="center" wrapText="1"/>
    </xf>
    <xf numFmtId="164" fontId="2" fillId="4" borderId="2" xfId="0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164" fontId="10" fillId="0" borderId="35" xfId="0" applyNumberFormat="1" applyFont="1" applyFill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/>
    </xf>
    <xf numFmtId="164" fontId="2" fillId="0" borderId="47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7"/>
  <sheetViews>
    <sheetView zoomScaleNormal="100" workbookViewId="0">
      <pane ySplit="3" topLeftCell="A4" activePane="bottomLeft" state="frozen"/>
      <selection pane="bottomLeft" activeCell="P29" sqref="P29"/>
    </sheetView>
  </sheetViews>
  <sheetFormatPr defaultRowHeight="15" x14ac:dyDescent="0.25"/>
  <cols>
    <col min="1" max="1" width="4" customWidth="1"/>
    <col min="2" max="2" width="34.7109375" customWidth="1"/>
    <col min="3" max="7" width="12.140625" customWidth="1"/>
    <col min="8" max="8" width="6.7109375" customWidth="1"/>
    <col min="9" max="10" width="14.7109375" customWidth="1"/>
    <col min="11" max="11" width="9.7109375" customWidth="1"/>
    <col min="12" max="13" width="14.7109375" customWidth="1"/>
    <col min="14" max="14" width="11.85546875" customWidth="1"/>
  </cols>
  <sheetData>
    <row r="1" spans="1:13" s="1" customFormat="1" ht="15.75" customHeight="1" thickBot="1" x14ac:dyDescent="0.25">
      <c r="A1" s="418" t="s">
        <v>39</v>
      </c>
      <c r="B1" s="419"/>
      <c r="C1" s="419"/>
      <c r="D1" s="419"/>
      <c r="E1" s="419"/>
      <c r="F1" s="419"/>
      <c r="G1" s="419"/>
      <c r="H1" s="419"/>
      <c r="I1" s="419"/>
      <c r="J1" s="419"/>
      <c r="K1" s="419"/>
      <c r="L1" s="419"/>
      <c r="M1" s="420"/>
    </row>
    <row r="2" spans="1:13" s="1" customFormat="1" ht="15.75" customHeight="1" thickBot="1" x14ac:dyDescent="0.25">
      <c r="A2" s="428" t="s">
        <v>11</v>
      </c>
      <c r="B2" s="430" t="s">
        <v>0</v>
      </c>
      <c r="C2" s="144"/>
      <c r="D2" s="423" t="s">
        <v>1</v>
      </c>
      <c r="E2" s="424"/>
      <c r="F2" s="424"/>
      <c r="G2" s="425"/>
      <c r="H2" s="430" t="s">
        <v>2</v>
      </c>
      <c r="I2" s="423" t="s">
        <v>3</v>
      </c>
      <c r="J2" s="424"/>
      <c r="K2" s="425"/>
      <c r="L2" s="426" t="s">
        <v>320</v>
      </c>
      <c r="M2" s="421" t="s">
        <v>10</v>
      </c>
    </row>
    <row r="3" spans="1:13" s="1" customFormat="1" ht="45" customHeight="1" thickBot="1" x14ac:dyDescent="0.25">
      <c r="A3" s="429"/>
      <c r="B3" s="431"/>
      <c r="C3" s="145" t="s">
        <v>4</v>
      </c>
      <c r="D3" s="146" t="s">
        <v>5</v>
      </c>
      <c r="E3" s="147" t="s">
        <v>9</v>
      </c>
      <c r="F3" s="145" t="s">
        <v>6</v>
      </c>
      <c r="G3" s="148" t="s">
        <v>7</v>
      </c>
      <c r="H3" s="431"/>
      <c r="I3" s="145" t="s">
        <v>8</v>
      </c>
      <c r="J3" s="149" t="s">
        <v>344</v>
      </c>
      <c r="K3" s="150" t="s">
        <v>345</v>
      </c>
      <c r="L3" s="427"/>
      <c r="M3" s="422"/>
    </row>
    <row r="4" spans="1:13" x14ac:dyDescent="0.25">
      <c r="A4" s="432" t="s">
        <v>15</v>
      </c>
      <c r="B4" s="433"/>
      <c r="C4" s="433"/>
      <c r="D4" s="433"/>
      <c r="E4" s="433"/>
      <c r="F4" s="433"/>
      <c r="G4" s="433"/>
      <c r="H4" s="433"/>
      <c r="I4" s="433"/>
      <c r="J4" s="433"/>
      <c r="K4" s="433"/>
      <c r="L4" s="433"/>
      <c r="M4" s="434"/>
    </row>
    <row r="5" spans="1:13" x14ac:dyDescent="0.25">
      <c r="A5" s="60">
        <v>1</v>
      </c>
      <c r="B5" s="156" t="s">
        <v>16</v>
      </c>
      <c r="C5" s="157" t="s">
        <v>201</v>
      </c>
      <c r="D5" s="157" t="s">
        <v>262</v>
      </c>
      <c r="E5" s="157" t="s">
        <v>254</v>
      </c>
      <c r="F5" s="158" t="s">
        <v>30</v>
      </c>
      <c r="G5" s="158" t="s">
        <v>23</v>
      </c>
      <c r="H5" s="159" t="s">
        <v>37</v>
      </c>
      <c r="I5" s="10">
        <v>58000000</v>
      </c>
      <c r="J5" s="10">
        <v>56817637.909999996</v>
      </c>
      <c r="K5" s="15">
        <f>J5/I5</f>
        <v>0.97961444672413789</v>
      </c>
      <c r="L5" s="18">
        <v>3463000</v>
      </c>
      <c r="M5" s="133"/>
    </row>
    <row r="6" spans="1:13" ht="30" customHeight="1" x14ac:dyDescent="0.25">
      <c r="A6" s="60">
        <v>2</v>
      </c>
      <c r="B6" s="156" t="s">
        <v>17</v>
      </c>
      <c r="C6" s="114" t="s">
        <v>201</v>
      </c>
      <c r="D6" s="114" t="s">
        <v>263</v>
      </c>
      <c r="E6" s="114" t="s">
        <v>211</v>
      </c>
      <c r="F6" s="158" t="s">
        <v>31</v>
      </c>
      <c r="G6" s="158" t="s">
        <v>24</v>
      </c>
      <c r="H6" s="159" t="s">
        <v>37</v>
      </c>
      <c r="I6" s="11">
        <v>51300000</v>
      </c>
      <c r="J6" s="11">
        <v>42528250</v>
      </c>
      <c r="K6" s="16">
        <f>J6/I6</f>
        <v>0.82901072124756336</v>
      </c>
      <c r="L6" s="19">
        <v>0</v>
      </c>
      <c r="M6" s="133"/>
    </row>
    <row r="7" spans="1:13" ht="24" x14ac:dyDescent="0.25">
      <c r="A7" s="160">
        <v>3</v>
      </c>
      <c r="B7" s="161" t="s">
        <v>18</v>
      </c>
      <c r="C7" s="406" t="s">
        <v>200</v>
      </c>
      <c r="D7" s="406" t="s">
        <v>264</v>
      </c>
      <c r="E7" s="406" t="s">
        <v>213</v>
      </c>
      <c r="F7" s="436" t="s">
        <v>32</v>
      </c>
      <c r="G7" s="436" t="s">
        <v>25</v>
      </c>
      <c r="H7" s="162"/>
      <c r="I7" s="12"/>
      <c r="J7" s="12"/>
      <c r="K7" s="163"/>
      <c r="L7" s="164"/>
      <c r="M7" s="165"/>
    </row>
    <row r="8" spans="1:13" x14ac:dyDescent="0.25">
      <c r="A8" s="160"/>
      <c r="B8" s="161" t="s">
        <v>12</v>
      </c>
      <c r="C8" s="407"/>
      <c r="D8" s="407"/>
      <c r="E8" s="407"/>
      <c r="F8" s="437"/>
      <c r="G8" s="437"/>
      <c r="H8" s="125" t="s">
        <v>37</v>
      </c>
      <c r="I8" s="13">
        <v>16366193</v>
      </c>
      <c r="J8" s="13">
        <v>14555090.92</v>
      </c>
      <c r="K8" s="5">
        <f>J8/I8</f>
        <v>0.88933882913393481</v>
      </c>
      <c r="L8" s="4">
        <v>2609916.08</v>
      </c>
      <c r="M8" s="121"/>
    </row>
    <row r="9" spans="1:13" x14ac:dyDescent="0.25">
      <c r="A9" s="160"/>
      <c r="B9" s="161" t="s">
        <v>13</v>
      </c>
      <c r="C9" s="407"/>
      <c r="D9" s="407"/>
      <c r="E9" s="407"/>
      <c r="F9" s="437"/>
      <c r="G9" s="437"/>
      <c r="H9" s="125" t="s">
        <v>37</v>
      </c>
      <c r="I9" s="13">
        <v>10910796</v>
      </c>
      <c r="J9" s="13">
        <v>10910795.990000002</v>
      </c>
      <c r="K9" s="5">
        <f t="shared" ref="K9:K10" si="0">J9/I9</f>
        <v>0.99999999908347681</v>
      </c>
      <c r="L9" s="4">
        <v>0</v>
      </c>
      <c r="M9" s="121"/>
    </row>
    <row r="10" spans="1:13" x14ac:dyDescent="0.25">
      <c r="A10" s="166"/>
      <c r="B10" s="8" t="s">
        <v>14</v>
      </c>
      <c r="C10" s="408"/>
      <c r="D10" s="408"/>
      <c r="E10" s="408"/>
      <c r="F10" s="438"/>
      <c r="G10" s="438"/>
      <c r="H10" s="9" t="s">
        <v>37</v>
      </c>
      <c r="I10" s="14">
        <f>I8+I9</f>
        <v>27276989</v>
      </c>
      <c r="J10" s="14">
        <f>J8+J9</f>
        <v>25465886.910000004</v>
      </c>
      <c r="K10" s="6">
        <f t="shared" si="0"/>
        <v>0.93360329873652859</v>
      </c>
      <c r="L10" s="17">
        <f>L8+L9</f>
        <v>2609916.08</v>
      </c>
      <c r="M10" s="133"/>
    </row>
    <row r="11" spans="1:13" ht="24" x14ac:dyDescent="0.25">
      <c r="A11" s="167">
        <v>4</v>
      </c>
      <c r="B11" s="168" t="s">
        <v>19</v>
      </c>
      <c r="C11" s="406" t="s">
        <v>259</v>
      </c>
      <c r="D11" s="406" t="s">
        <v>265</v>
      </c>
      <c r="E11" s="406" t="s">
        <v>141</v>
      </c>
      <c r="F11" s="412" t="s">
        <v>33</v>
      </c>
      <c r="G11" s="412" t="s">
        <v>26</v>
      </c>
      <c r="H11" s="169"/>
      <c r="I11" s="12"/>
      <c r="J11" s="12"/>
      <c r="K11" s="163"/>
      <c r="L11" s="164"/>
      <c r="M11" s="165"/>
    </row>
    <row r="12" spans="1:13" x14ac:dyDescent="0.25">
      <c r="A12" s="170"/>
      <c r="B12" s="151" t="s">
        <v>12</v>
      </c>
      <c r="C12" s="407"/>
      <c r="D12" s="407"/>
      <c r="E12" s="407"/>
      <c r="F12" s="413"/>
      <c r="G12" s="413"/>
      <c r="H12" s="171" t="s">
        <v>37</v>
      </c>
      <c r="I12" s="13">
        <v>19859900</v>
      </c>
      <c r="J12" s="13">
        <v>19859900</v>
      </c>
      <c r="K12" s="5">
        <f>J12/I12</f>
        <v>1</v>
      </c>
      <c r="L12" s="4">
        <v>0</v>
      </c>
      <c r="M12" s="121"/>
    </row>
    <row r="13" spans="1:13" x14ac:dyDescent="0.25">
      <c r="A13" s="170"/>
      <c r="B13" s="151" t="s">
        <v>13</v>
      </c>
      <c r="C13" s="407"/>
      <c r="D13" s="407"/>
      <c r="E13" s="407"/>
      <c r="F13" s="413"/>
      <c r="G13" s="413"/>
      <c r="H13" s="171" t="s">
        <v>37</v>
      </c>
      <c r="I13" s="13">
        <v>13240100</v>
      </c>
      <c r="J13" s="13">
        <v>13240099.760000002</v>
      </c>
      <c r="K13" s="5">
        <f t="shared" ref="K13:K14" si="1">J13/I13</f>
        <v>0.99999998187324879</v>
      </c>
      <c r="L13" s="4">
        <v>0</v>
      </c>
      <c r="M13" s="121"/>
    </row>
    <row r="14" spans="1:13" x14ac:dyDescent="0.25">
      <c r="A14" s="172"/>
      <c r="B14" s="7" t="s">
        <v>14</v>
      </c>
      <c r="C14" s="408"/>
      <c r="D14" s="408"/>
      <c r="E14" s="408"/>
      <c r="F14" s="414"/>
      <c r="G14" s="414"/>
      <c r="H14" s="116" t="s">
        <v>37</v>
      </c>
      <c r="I14" s="14">
        <f>I12+I13</f>
        <v>33100000</v>
      </c>
      <c r="J14" s="14">
        <f>J12+J13</f>
        <v>33099999.760000002</v>
      </c>
      <c r="K14" s="6">
        <f t="shared" si="1"/>
        <v>0.99999999274924478</v>
      </c>
      <c r="L14" s="17">
        <f>L12+L13</f>
        <v>0</v>
      </c>
      <c r="M14" s="133"/>
    </row>
    <row r="15" spans="1:13" ht="36.75" customHeight="1" x14ac:dyDescent="0.25">
      <c r="A15" s="170">
        <v>5</v>
      </c>
      <c r="B15" s="161" t="s">
        <v>20</v>
      </c>
      <c r="C15" s="403" t="s">
        <v>293</v>
      </c>
      <c r="D15" s="406" t="s">
        <v>266</v>
      </c>
      <c r="E15" s="406" t="s">
        <v>267</v>
      </c>
      <c r="F15" s="412" t="s">
        <v>34</v>
      </c>
      <c r="G15" s="412" t="s">
        <v>27</v>
      </c>
      <c r="H15" s="171"/>
      <c r="I15" s="13"/>
      <c r="J15" s="13"/>
      <c r="K15" s="174"/>
      <c r="L15" s="4"/>
      <c r="M15" s="121"/>
    </row>
    <row r="16" spans="1:13" x14ac:dyDescent="0.25">
      <c r="A16" s="170"/>
      <c r="B16" s="175" t="s">
        <v>12</v>
      </c>
      <c r="C16" s="404"/>
      <c r="D16" s="407"/>
      <c r="E16" s="407"/>
      <c r="F16" s="413"/>
      <c r="G16" s="413"/>
      <c r="H16" s="176" t="s">
        <v>37</v>
      </c>
      <c r="I16" s="13">
        <v>7179487</v>
      </c>
      <c r="J16" s="13">
        <v>5243668.54</v>
      </c>
      <c r="K16" s="5">
        <f>J16/I16</f>
        <v>0.73036813633063202</v>
      </c>
      <c r="L16" s="4">
        <v>1361169.25</v>
      </c>
      <c r="M16" s="121"/>
    </row>
    <row r="17" spans="1:13" x14ac:dyDescent="0.25">
      <c r="A17" s="170"/>
      <c r="B17" s="177" t="s">
        <v>13</v>
      </c>
      <c r="C17" s="404"/>
      <c r="D17" s="407"/>
      <c r="E17" s="407"/>
      <c r="F17" s="413"/>
      <c r="G17" s="413"/>
      <c r="H17" s="178" t="s">
        <v>37</v>
      </c>
      <c r="I17" s="13">
        <v>12820513</v>
      </c>
      <c r="J17" s="13">
        <v>8627615.8399999999</v>
      </c>
      <c r="K17" s="5">
        <f t="shared" ref="K17:K18" si="2">J17/I17</f>
        <v>0.67295402609864363</v>
      </c>
      <c r="L17" s="4">
        <v>845891.99</v>
      </c>
      <c r="M17" s="121"/>
    </row>
    <row r="18" spans="1:13" x14ac:dyDescent="0.25">
      <c r="A18" s="179"/>
      <c r="B18" s="7" t="s">
        <v>14</v>
      </c>
      <c r="C18" s="405"/>
      <c r="D18" s="408"/>
      <c r="E18" s="408"/>
      <c r="F18" s="414"/>
      <c r="G18" s="414"/>
      <c r="H18" s="116" t="s">
        <v>37</v>
      </c>
      <c r="I18" s="14">
        <f>I16+I17</f>
        <v>20000000</v>
      </c>
      <c r="J18" s="14">
        <f>J16+J17</f>
        <v>13871284.379999999</v>
      </c>
      <c r="K18" s="6">
        <f t="shared" si="2"/>
        <v>0.69356421899999998</v>
      </c>
      <c r="L18" s="17">
        <f>L16+L17</f>
        <v>2207061.2400000002</v>
      </c>
      <c r="M18" s="121"/>
    </row>
    <row r="19" spans="1:13" ht="45" customHeight="1" x14ac:dyDescent="0.25">
      <c r="A19" s="60">
        <v>6</v>
      </c>
      <c r="B19" s="180" t="s">
        <v>21</v>
      </c>
      <c r="C19" s="114" t="s">
        <v>202</v>
      </c>
      <c r="D19" s="114" t="s">
        <v>268</v>
      </c>
      <c r="E19" s="114" t="s">
        <v>196</v>
      </c>
      <c r="F19" s="181" t="s">
        <v>35</v>
      </c>
      <c r="G19" s="182" t="s">
        <v>28</v>
      </c>
      <c r="H19" s="159" t="s">
        <v>37</v>
      </c>
      <c r="I19" s="11">
        <v>30000000</v>
      </c>
      <c r="J19" s="11">
        <v>5090383.95</v>
      </c>
      <c r="K19" s="16">
        <f>J19/I19</f>
        <v>0.169679465</v>
      </c>
      <c r="L19" s="19">
        <v>392236.86</v>
      </c>
      <c r="M19" s="133"/>
    </row>
    <row r="20" spans="1:13" ht="36" x14ac:dyDescent="0.25">
      <c r="A20" s="183">
        <v>7</v>
      </c>
      <c r="B20" s="184" t="s">
        <v>22</v>
      </c>
      <c r="C20" s="406" t="s">
        <v>294</v>
      </c>
      <c r="D20" s="406" t="s">
        <v>269</v>
      </c>
      <c r="E20" s="406" t="s">
        <v>270</v>
      </c>
      <c r="F20" s="410" t="s">
        <v>36</v>
      </c>
      <c r="G20" s="413" t="s">
        <v>29</v>
      </c>
      <c r="H20" s="169"/>
      <c r="I20" s="12"/>
      <c r="J20" s="12"/>
      <c r="K20" s="163"/>
      <c r="L20" s="12"/>
      <c r="M20" s="165"/>
    </row>
    <row r="21" spans="1:13" x14ac:dyDescent="0.25">
      <c r="A21" s="55"/>
      <c r="B21" s="185" t="s">
        <v>12</v>
      </c>
      <c r="C21" s="407"/>
      <c r="D21" s="407"/>
      <c r="E21" s="407"/>
      <c r="F21" s="410"/>
      <c r="G21" s="413"/>
      <c r="H21" s="171" t="s">
        <v>37</v>
      </c>
      <c r="I21" s="13">
        <v>33600000</v>
      </c>
      <c r="J21" s="13">
        <v>5084000</v>
      </c>
      <c r="K21" s="5">
        <f>J21/I21</f>
        <v>0.15130952380952381</v>
      </c>
      <c r="L21" s="13">
        <v>5000000</v>
      </c>
      <c r="M21" s="121"/>
    </row>
    <row r="22" spans="1:13" x14ac:dyDescent="0.25">
      <c r="A22" s="55"/>
      <c r="B22" s="186" t="s">
        <v>13</v>
      </c>
      <c r="C22" s="407"/>
      <c r="D22" s="407"/>
      <c r="E22" s="407"/>
      <c r="F22" s="410"/>
      <c r="G22" s="413"/>
      <c r="H22" s="171" t="s">
        <v>37</v>
      </c>
      <c r="I22" s="13">
        <v>22400000</v>
      </c>
      <c r="J22" s="13">
        <v>6411000</v>
      </c>
      <c r="K22" s="5">
        <f t="shared" ref="K22:K23" si="3">J22/I22</f>
        <v>0.28620535714285716</v>
      </c>
      <c r="L22" s="13">
        <v>405000</v>
      </c>
      <c r="M22" s="121"/>
    </row>
    <row r="23" spans="1:13" x14ac:dyDescent="0.25">
      <c r="A23" s="179"/>
      <c r="B23" s="59" t="s">
        <v>14</v>
      </c>
      <c r="C23" s="408"/>
      <c r="D23" s="408"/>
      <c r="E23" s="408"/>
      <c r="F23" s="411"/>
      <c r="G23" s="414"/>
      <c r="H23" s="187" t="s">
        <v>37</v>
      </c>
      <c r="I23" s="14">
        <f>I21+I22</f>
        <v>56000000</v>
      </c>
      <c r="J23" s="14">
        <f>J21+J22</f>
        <v>11495000</v>
      </c>
      <c r="K23" s="6">
        <f t="shared" si="3"/>
        <v>0.20526785714285714</v>
      </c>
      <c r="L23" s="14">
        <f>L21+L22</f>
        <v>5405000</v>
      </c>
      <c r="M23" s="133"/>
    </row>
    <row r="24" spans="1:13" s="3" customFormat="1" ht="24" customHeight="1" x14ac:dyDescent="0.25">
      <c r="A24" s="55">
        <v>8</v>
      </c>
      <c r="B24" s="389" t="s">
        <v>347</v>
      </c>
      <c r="C24" s="403" t="s">
        <v>202</v>
      </c>
      <c r="D24" s="415"/>
      <c r="E24" s="415"/>
      <c r="F24" s="435" t="s">
        <v>348</v>
      </c>
      <c r="G24" s="435" t="s">
        <v>349</v>
      </c>
      <c r="H24" s="188"/>
      <c r="I24" s="57"/>
      <c r="J24" s="57"/>
      <c r="K24" s="58"/>
      <c r="L24" s="57"/>
      <c r="M24" s="121"/>
    </row>
    <row r="25" spans="1:13" x14ac:dyDescent="0.25">
      <c r="A25" s="55"/>
      <c r="B25" s="390" t="s">
        <v>12</v>
      </c>
      <c r="C25" s="404"/>
      <c r="D25" s="416"/>
      <c r="E25" s="416"/>
      <c r="F25" s="435"/>
      <c r="G25" s="435"/>
      <c r="H25" s="171" t="s">
        <v>37</v>
      </c>
      <c r="I25" s="385">
        <v>25000000</v>
      </c>
      <c r="J25" s="388">
        <v>62500</v>
      </c>
      <c r="K25" s="5">
        <f>J25/I25</f>
        <v>2.5000000000000001E-3</v>
      </c>
      <c r="L25" s="388">
        <v>62500</v>
      </c>
      <c r="M25" s="121"/>
    </row>
    <row r="26" spans="1:13" x14ac:dyDescent="0.25">
      <c r="A26" s="55"/>
      <c r="B26" s="390" t="s">
        <v>13</v>
      </c>
      <c r="C26" s="404"/>
      <c r="D26" s="416"/>
      <c r="E26" s="416"/>
      <c r="F26" s="435"/>
      <c r="G26" s="435"/>
      <c r="H26" s="171" t="s">
        <v>37</v>
      </c>
      <c r="I26" s="385">
        <v>26500000</v>
      </c>
      <c r="J26" s="13">
        <v>66250</v>
      </c>
      <c r="K26" s="5">
        <f t="shared" ref="K26:K27" si="4">J26/I26</f>
        <v>2.5000000000000001E-3</v>
      </c>
      <c r="L26" s="13">
        <v>66250</v>
      </c>
      <c r="M26" s="121"/>
    </row>
    <row r="27" spans="1:13" x14ac:dyDescent="0.25">
      <c r="A27" s="60"/>
      <c r="B27" s="391" t="s">
        <v>14</v>
      </c>
      <c r="C27" s="405"/>
      <c r="D27" s="417"/>
      <c r="E27" s="417"/>
      <c r="F27" s="435"/>
      <c r="G27" s="435"/>
      <c r="H27" s="187" t="s">
        <v>37</v>
      </c>
      <c r="I27" s="189">
        <f>I25+I26</f>
        <v>51500000</v>
      </c>
      <c r="J27" s="189">
        <f>J25+J26</f>
        <v>128750</v>
      </c>
      <c r="K27" s="6">
        <f t="shared" si="4"/>
        <v>2.5000000000000001E-3</v>
      </c>
      <c r="L27" s="189">
        <f>L25+L26</f>
        <v>128750</v>
      </c>
      <c r="M27" s="133"/>
    </row>
    <row r="28" spans="1:13" s="3" customFormat="1" ht="24" customHeight="1" x14ac:dyDescent="0.25">
      <c r="A28" s="55">
        <v>9</v>
      </c>
      <c r="B28" s="122" t="s">
        <v>131</v>
      </c>
      <c r="C28" s="403" t="s">
        <v>295</v>
      </c>
      <c r="D28" s="406" t="s">
        <v>271</v>
      </c>
      <c r="E28" s="406" t="s">
        <v>272</v>
      </c>
      <c r="F28" s="409" t="s">
        <v>133</v>
      </c>
      <c r="G28" s="412" t="s">
        <v>134</v>
      </c>
      <c r="H28" s="188"/>
      <c r="I28" s="57"/>
      <c r="J28" s="57"/>
      <c r="K28" s="58"/>
      <c r="L28" s="57"/>
      <c r="M28" s="121"/>
    </row>
    <row r="29" spans="1:13" x14ac:dyDescent="0.25">
      <c r="A29" s="55"/>
      <c r="B29" s="122" t="s">
        <v>12</v>
      </c>
      <c r="C29" s="404"/>
      <c r="D29" s="407"/>
      <c r="E29" s="407"/>
      <c r="F29" s="410"/>
      <c r="G29" s="413"/>
      <c r="H29" s="171" t="s">
        <v>37</v>
      </c>
      <c r="I29" s="74">
        <v>29000000</v>
      </c>
      <c r="J29" s="388">
        <v>28903795.739999998</v>
      </c>
      <c r="K29" s="5">
        <f>J29/I29</f>
        <v>0.99668261172413786</v>
      </c>
      <c r="L29" s="13">
        <v>0</v>
      </c>
      <c r="M29" s="121"/>
    </row>
    <row r="30" spans="1:13" x14ac:dyDescent="0.25">
      <c r="A30" s="55"/>
      <c r="B30" s="122" t="s">
        <v>13</v>
      </c>
      <c r="C30" s="404"/>
      <c r="D30" s="407"/>
      <c r="E30" s="407"/>
      <c r="F30" s="410"/>
      <c r="G30" s="413"/>
      <c r="H30" s="171" t="s">
        <v>37</v>
      </c>
      <c r="I30" s="74">
        <v>21000000</v>
      </c>
      <c r="J30" s="13">
        <v>19675463.350000001</v>
      </c>
      <c r="K30" s="5">
        <f t="shared" ref="K30:K31" si="5">J30/I30</f>
        <v>0.93692682619047629</v>
      </c>
      <c r="L30" s="13">
        <v>-50637.65</v>
      </c>
      <c r="M30" s="121"/>
    </row>
    <row r="31" spans="1:13" ht="15.75" thickBot="1" x14ac:dyDescent="0.3">
      <c r="A31" s="60"/>
      <c r="B31" s="59" t="s">
        <v>132</v>
      </c>
      <c r="C31" s="405"/>
      <c r="D31" s="408"/>
      <c r="E31" s="408"/>
      <c r="F31" s="411"/>
      <c r="G31" s="414"/>
      <c r="H31" s="187" t="s">
        <v>37</v>
      </c>
      <c r="I31" s="189">
        <f>I29+I30</f>
        <v>50000000</v>
      </c>
      <c r="J31" s="189">
        <f>J29+J30</f>
        <v>48579259.090000004</v>
      </c>
      <c r="K31" s="6">
        <f t="shared" si="5"/>
        <v>0.97158518180000009</v>
      </c>
      <c r="L31" s="189">
        <f>L29+L30</f>
        <v>-50637.65</v>
      </c>
      <c r="M31" s="133"/>
    </row>
    <row r="32" spans="1:13" ht="15.75" thickBot="1" x14ac:dyDescent="0.3">
      <c r="A32" s="439" t="s">
        <v>350</v>
      </c>
      <c r="B32" s="440"/>
      <c r="C32" s="440"/>
      <c r="D32" s="440"/>
      <c r="E32" s="440"/>
      <c r="F32" s="440"/>
      <c r="G32" s="440"/>
      <c r="H32" s="440"/>
      <c r="I32" s="440"/>
      <c r="J32" s="440"/>
      <c r="K32" s="440"/>
      <c r="L32" s="440"/>
      <c r="M32" s="441"/>
    </row>
    <row r="33" spans="1:13" s="3" customFormat="1" ht="24" customHeight="1" x14ac:dyDescent="0.25">
      <c r="A33" s="393">
        <v>1</v>
      </c>
      <c r="B33" s="394" t="s">
        <v>351</v>
      </c>
      <c r="C33" s="442" t="s">
        <v>202</v>
      </c>
      <c r="D33" s="444"/>
      <c r="E33" s="444"/>
      <c r="F33" s="446" t="s">
        <v>348</v>
      </c>
      <c r="G33" s="449" t="s">
        <v>352</v>
      </c>
      <c r="H33" s="395"/>
      <c r="I33" s="396"/>
      <c r="J33" s="396"/>
      <c r="K33" s="397"/>
      <c r="L33" s="396"/>
      <c r="M33" s="398"/>
    </row>
    <row r="34" spans="1:13" x14ac:dyDescent="0.25">
      <c r="A34" s="55"/>
      <c r="B34" s="399" t="s">
        <v>12</v>
      </c>
      <c r="C34" s="404"/>
      <c r="D34" s="416"/>
      <c r="E34" s="416"/>
      <c r="F34" s="447"/>
      <c r="G34" s="450"/>
      <c r="H34" s="171" t="s">
        <v>37</v>
      </c>
      <c r="I34" s="374">
        <v>1150000</v>
      </c>
      <c r="J34" s="388">
        <v>0</v>
      </c>
      <c r="K34" s="5">
        <f>J34/I34</f>
        <v>0</v>
      </c>
      <c r="L34" s="13">
        <v>0</v>
      </c>
      <c r="M34" s="121"/>
    </row>
    <row r="35" spans="1:13" x14ac:dyDescent="0.25">
      <c r="A35" s="55"/>
      <c r="B35" s="399" t="s">
        <v>13</v>
      </c>
      <c r="C35" s="404"/>
      <c r="D35" s="416"/>
      <c r="E35" s="416"/>
      <c r="F35" s="447"/>
      <c r="G35" s="450"/>
      <c r="H35" s="171" t="s">
        <v>37</v>
      </c>
      <c r="I35" s="374">
        <v>1150000</v>
      </c>
      <c r="J35" s="13">
        <v>0</v>
      </c>
      <c r="K35" s="5">
        <f t="shared" ref="K35:K36" si="6">J35/I35</f>
        <v>0</v>
      </c>
      <c r="L35" s="13">
        <v>0</v>
      </c>
      <c r="M35" s="121"/>
    </row>
    <row r="36" spans="1:13" ht="15.75" thickBot="1" x14ac:dyDescent="0.3">
      <c r="A36" s="54"/>
      <c r="B36" s="400" t="s">
        <v>132</v>
      </c>
      <c r="C36" s="443"/>
      <c r="D36" s="445"/>
      <c r="E36" s="445"/>
      <c r="F36" s="448"/>
      <c r="G36" s="451"/>
      <c r="H36" s="401" t="s">
        <v>37</v>
      </c>
      <c r="I36" s="191">
        <f>I34+I35</f>
        <v>2300000</v>
      </c>
      <c r="J36" s="191">
        <f>J34+J35</f>
        <v>0</v>
      </c>
      <c r="K36" s="402">
        <f t="shared" si="6"/>
        <v>0</v>
      </c>
      <c r="L36" s="191">
        <f>L34+L35</f>
        <v>0</v>
      </c>
      <c r="M36" s="137"/>
    </row>
    <row r="37" spans="1:13" x14ac:dyDescent="0.25">
      <c r="A37" s="194"/>
      <c r="B37" s="194"/>
      <c r="C37" s="194"/>
      <c r="D37" s="194"/>
      <c r="E37" s="194"/>
      <c r="F37" s="194"/>
      <c r="G37" s="194"/>
      <c r="H37" s="194"/>
      <c r="I37" s="194"/>
      <c r="J37" s="194"/>
      <c r="K37" s="194"/>
      <c r="L37" s="194"/>
      <c r="M37" s="194"/>
    </row>
    <row r="38" spans="1:13" x14ac:dyDescent="0.25">
      <c r="A38" s="194"/>
      <c r="B38" s="194"/>
      <c r="C38" s="194"/>
      <c r="D38" s="194"/>
      <c r="E38" s="194"/>
      <c r="F38" s="194"/>
      <c r="G38" s="194"/>
      <c r="H38" s="194"/>
      <c r="I38" s="194"/>
      <c r="J38" s="194"/>
      <c r="K38" s="194"/>
      <c r="L38" s="194"/>
      <c r="M38" s="194"/>
    </row>
    <row r="39" spans="1:13" x14ac:dyDescent="0.25">
      <c r="A39" s="194"/>
      <c r="B39" s="194"/>
      <c r="C39" s="194"/>
      <c r="D39" s="194"/>
      <c r="E39" s="194"/>
      <c r="F39" s="194"/>
      <c r="G39" s="194"/>
      <c r="H39" s="194"/>
      <c r="I39" s="194"/>
      <c r="J39" s="194"/>
      <c r="K39" s="194"/>
      <c r="L39" s="194"/>
      <c r="M39" s="194"/>
    </row>
    <row r="40" spans="1:13" x14ac:dyDescent="0.25">
      <c r="A40" s="194"/>
      <c r="B40" s="194"/>
      <c r="C40" s="194"/>
      <c r="D40" s="194"/>
      <c r="E40" s="194"/>
      <c r="F40" s="194"/>
      <c r="G40" s="194"/>
      <c r="H40" s="194"/>
      <c r="I40" s="194"/>
      <c r="J40" s="194"/>
      <c r="K40" s="194"/>
      <c r="L40" s="194"/>
      <c r="M40" s="194"/>
    </row>
    <row r="41" spans="1:13" x14ac:dyDescent="0.25">
      <c r="A41" s="194"/>
      <c r="B41" s="194"/>
      <c r="C41" s="194"/>
      <c r="D41" s="194"/>
      <c r="E41" s="194"/>
      <c r="F41" s="194"/>
      <c r="G41" s="194"/>
      <c r="H41" s="194"/>
      <c r="I41" s="194"/>
      <c r="J41" s="194"/>
      <c r="K41" s="194"/>
      <c r="L41" s="194"/>
      <c r="M41" s="194"/>
    </row>
    <row r="42" spans="1:13" x14ac:dyDescent="0.25">
      <c r="A42" s="194"/>
      <c r="B42" s="194"/>
      <c r="C42" s="194"/>
      <c r="D42" s="194"/>
      <c r="E42" s="194"/>
      <c r="F42" s="194"/>
      <c r="G42" s="194"/>
      <c r="H42" s="194"/>
      <c r="I42" s="194"/>
      <c r="J42" s="194"/>
      <c r="K42" s="194"/>
      <c r="L42" s="194"/>
      <c r="M42" s="194"/>
    </row>
    <row r="43" spans="1:13" x14ac:dyDescent="0.25">
      <c r="A43" s="194"/>
      <c r="B43" s="194"/>
      <c r="C43" s="194"/>
      <c r="D43" s="194"/>
      <c r="E43" s="194"/>
      <c r="F43" s="194"/>
      <c r="G43" s="194"/>
      <c r="H43" s="194"/>
      <c r="I43" s="194"/>
      <c r="J43" s="194"/>
      <c r="K43" s="194"/>
      <c r="L43" s="194"/>
      <c r="M43" s="194"/>
    </row>
    <row r="44" spans="1:13" x14ac:dyDescent="0.25">
      <c r="A44" s="194"/>
      <c r="B44" s="194"/>
      <c r="C44" s="194"/>
      <c r="D44" s="194"/>
      <c r="E44" s="194"/>
      <c r="F44" s="194"/>
      <c r="G44" s="194"/>
      <c r="H44" s="194"/>
      <c r="I44" s="194"/>
      <c r="J44" s="194"/>
      <c r="K44" s="194"/>
      <c r="L44" s="194"/>
      <c r="M44" s="194"/>
    </row>
    <row r="45" spans="1:13" x14ac:dyDescent="0.25">
      <c r="A45" s="194"/>
      <c r="B45" s="194"/>
      <c r="C45" s="194"/>
      <c r="D45" s="194"/>
      <c r="E45" s="194"/>
      <c r="F45" s="194"/>
      <c r="G45" s="194"/>
      <c r="H45" s="194"/>
      <c r="I45" s="194"/>
      <c r="J45" s="194"/>
      <c r="K45" s="194"/>
      <c r="L45" s="194"/>
      <c r="M45" s="194"/>
    </row>
    <row r="46" spans="1:13" x14ac:dyDescent="0.25">
      <c r="A46" s="194"/>
      <c r="B46" s="194"/>
      <c r="C46" s="194"/>
      <c r="D46" s="194"/>
      <c r="E46" s="194"/>
      <c r="F46" s="194"/>
      <c r="G46" s="194"/>
      <c r="H46" s="194"/>
      <c r="I46" s="194"/>
      <c r="J46" s="194"/>
      <c r="K46" s="194"/>
      <c r="L46" s="194"/>
      <c r="M46" s="194"/>
    </row>
    <row r="47" spans="1:13" x14ac:dyDescent="0.25">
      <c r="A47" s="194"/>
      <c r="B47" s="194"/>
      <c r="C47" s="194"/>
      <c r="D47" s="194"/>
      <c r="E47" s="194"/>
      <c r="F47" s="194"/>
      <c r="G47" s="194"/>
      <c r="H47" s="194"/>
      <c r="I47" s="194"/>
      <c r="J47" s="194"/>
      <c r="K47" s="194"/>
      <c r="L47" s="194"/>
      <c r="M47" s="194"/>
    </row>
  </sheetData>
  <mergeCells count="45">
    <mergeCell ref="A32:M32"/>
    <mergeCell ref="C33:C36"/>
    <mergeCell ref="D33:D36"/>
    <mergeCell ref="E33:E36"/>
    <mergeCell ref="F33:F36"/>
    <mergeCell ref="G33:G36"/>
    <mergeCell ref="A4:M4"/>
    <mergeCell ref="H2:H3"/>
    <mergeCell ref="D7:D10"/>
    <mergeCell ref="E7:E10"/>
    <mergeCell ref="F24:F27"/>
    <mergeCell ref="G24:G27"/>
    <mergeCell ref="C24:C27"/>
    <mergeCell ref="D24:D27"/>
    <mergeCell ref="F7:F10"/>
    <mergeCell ref="F11:F14"/>
    <mergeCell ref="G7:G10"/>
    <mergeCell ref="G11:G14"/>
    <mergeCell ref="F15:F18"/>
    <mergeCell ref="G15:G18"/>
    <mergeCell ref="G20:G23"/>
    <mergeCell ref="C11:C14"/>
    <mergeCell ref="A1:M1"/>
    <mergeCell ref="M2:M3"/>
    <mergeCell ref="I2:K2"/>
    <mergeCell ref="L2:L3"/>
    <mergeCell ref="A2:A3"/>
    <mergeCell ref="B2:B3"/>
    <mergeCell ref="D2:G2"/>
    <mergeCell ref="C7:C10"/>
    <mergeCell ref="F20:F23"/>
    <mergeCell ref="D20:D23"/>
    <mergeCell ref="E20:E23"/>
    <mergeCell ref="E24:E27"/>
    <mergeCell ref="D11:D14"/>
    <mergeCell ref="E11:E14"/>
    <mergeCell ref="C15:C18"/>
    <mergeCell ref="D15:D18"/>
    <mergeCell ref="E15:E18"/>
    <mergeCell ref="C20:C23"/>
    <mergeCell ref="C28:C31"/>
    <mergeCell ref="D28:D31"/>
    <mergeCell ref="E28:E31"/>
    <mergeCell ref="F28:F31"/>
    <mergeCell ref="G28:G3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32"/>
  <sheetViews>
    <sheetView workbookViewId="0">
      <pane ySplit="3" topLeftCell="A4" activePane="bottomLeft" state="frozen"/>
      <selection pane="bottomLeft" activeCell="J3" sqref="J3:K3"/>
    </sheetView>
  </sheetViews>
  <sheetFormatPr defaultRowHeight="12" x14ac:dyDescent="0.2"/>
  <cols>
    <col min="1" max="1" width="4" style="1" customWidth="1"/>
    <col min="2" max="2" width="34.7109375" style="1" customWidth="1"/>
    <col min="3" max="7" width="12" style="1" customWidth="1"/>
    <col min="8" max="8" width="6.7109375" style="1" customWidth="1"/>
    <col min="9" max="10" width="14.7109375" style="1" customWidth="1"/>
    <col min="11" max="11" width="9.7109375" style="1" customWidth="1"/>
    <col min="12" max="13" width="14.7109375" style="1" customWidth="1"/>
    <col min="14" max="16384" width="9.140625" style="1"/>
  </cols>
  <sheetData>
    <row r="1" spans="1:14" ht="15.75" customHeight="1" thickBot="1" x14ac:dyDescent="0.25">
      <c r="A1" s="418" t="s">
        <v>312</v>
      </c>
      <c r="B1" s="419"/>
      <c r="C1" s="419"/>
      <c r="D1" s="419"/>
      <c r="E1" s="419"/>
      <c r="F1" s="419"/>
      <c r="G1" s="419"/>
      <c r="H1" s="419"/>
      <c r="I1" s="419"/>
      <c r="J1" s="419"/>
      <c r="K1" s="419"/>
      <c r="L1" s="419"/>
      <c r="M1" s="420"/>
    </row>
    <row r="2" spans="1:14" ht="15.75" customHeight="1" thickBot="1" x14ac:dyDescent="0.25">
      <c r="A2" s="428" t="s">
        <v>11</v>
      </c>
      <c r="B2" s="430" t="s">
        <v>0</v>
      </c>
      <c r="C2" s="330"/>
      <c r="D2" s="423" t="s">
        <v>1</v>
      </c>
      <c r="E2" s="424"/>
      <c r="F2" s="424"/>
      <c r="G2" s="425"/>
      <c r="H2" s="430" t="s">
        <v>2</v>
      </c>
      <c r="I2" s="423" t="s">
        <v>3</v>
      </c>
      <c r="J2" s="424"/>
      <c r="K2" s="425"/>
      <c r="L2" s="426" t="s">
        <v>320</v>
      </c>
      <c r="M2" s="421" t="s">
        <v>10</v>
      </c>
    </row>
    <row r="3" spans="1:14" ht="45" customHeight="1" thickBot="1" x14ac:dyDescent="0.25">
      <c r="A3" s="429"/>
      <c r="B3" s="431"/>
      <c r="C3" s="331" t="s">
        <v>4</v>
      </c>
      <c r="D3" s="146" t="s">
        <v>5</v>
      </c>
      <c r="E3" s="147" t="s">
        <v>9</v>
      </c>
      <c r="F3" s="331" t="s">
        <v>6</v>
      </c>
      <c r="G3" s="148" t="s">
        <v>7</v>
      </c>
      <c r="H3" s="431"/>
      <c r="I3" s="346" t="s">
        <v>8</v>
      </c>
      <c r="J3" s="149" t="s">
        <v>344</v>
      </c>
      <c r="K3" s="386" t="s">
        <v>345</v>
      </c>
      <c r="L3" s="427"/>
      <c r="M3" s="422"/>
    </row>
    <row r="4" spans="1:14" x14ac:dyDescent="0.2">
      <c r="A4" s="453" t="s">
        <v>50</v>
      </c>
      <c r="B4" s="454"/>
      <c r="C4" s="454"/>
      <c r="D4" s="454"/>
      <c r="E4" s="454"/>
      <c r="F4" s="454"/>
      <c r="G4" s="454"/>
      <c r="H4" s="454"/>
      <c r="I4" s="454"/>
      <c r="J4" s="454"/>
      <c r="K4" s="454"/>
      <c r="L4" s="454"/>
      <c r="M4" s="455"/>
    </row>
    <row r="5" spans="1:14" s="2" customFormat="1" ht="75" customHeight="1" x14ac:dyDescent="0.2">
      <c r="A5" s="201">
        <v>1</v>
      </c>
      <c r="B5" s="318" t="s">
        <v>40</v>
      </c>
      <c r="C5" s="206" t="s">
        <v>201</v>
      </c>
      <c r="D5" s="319" t="s">
        <v>235</v>
      </c>
      <c r="E5" s="206" t="s">
        <v>236</v>
      </c>
      <c r="F5" s="181" t="s">
        <v>51</v>
      </c>
      <c r="G5" s="375" t="s">
        <v>334</v>
      </c>
      <c r="H5" s="320" t="s">
        <v>37</v>
      </c>
      <c r="I5" s="202">
        <v>60000000</v>
      </c>
      <c r="J5" s="321">
        <v>47200000</v>
      </c>
      <c r="K5" s="94">
        <f>J5/I5</f>
        <v>0.78666666666666663</v>
      </c>
      <c r="L5" s="384">
        <v>4600000</v>
      </c>
      <c r="M5" s="326" t="s">
        <v>290</v>
      </c>
    </row>
    <row r="6" spans="1:14" s="2" customFormat="1" ht="75" customHeight="1" x14ac:dyDescent="0.2">
      <c r="A6" s="201">
        <v>2</v>
      </c>
      <c r="B6" s="202" t="s">
        <v>41</v>
      </c>
      <c r="C6" s="206" t="s">
        <v>202</v>
      </c>
      <c r="D6" s="206" t="s">
        <v>237</v>
      </c>
      <c r="E6" s="205" t="s">
        <v>238</v>
      </c>
      <c r="F6" s="181" t="s">
        <v>52</v>
      </c>
      <c r="G6" s="336" t="s">
        <v>335</v>
      </c>
      <c r="H6" s="203" t="s">
        <v>37</v>
      </c>
      <c r="I6" s="202">
        <v>50000000</v>
      </c>
      <c r="J6" s="321">
        <v>49159179</v>
      </c>
      <c r="K6" s="94">
        <f t="shared" ref="K6:K19" si="0">J6/I6</f>
        <v>0.98318357999999995</v>
      </c>
      <c r="L6" s="95">
        <v>5299179</v>
      </c>
      <c r="M6" s="326" t="s">
        <v>246</v>
      </c>
    </row>
    <row r="7" spans="1:14" ht="75" customHeight="1" x14ac:dyDescent="0.2">
      <c r="A7" s="201">
        <v>3</v>
      </c>
      <c r="B7" s="322" t="s">
        <v>42</v>
      </c>
      <c r="C7" s="206" t="s">
        <v>200</v>
      </c>
      <c r="D7" s="319" t="s">
        <v>239</v>
      </c>
      <c r="E7" s="205" t="s">
        <v>240</v>
      </c>
      <c r="F7" s="181" t="s">
        <v>53</v>
      </c>
      <c r="G7" s="376" t="s">
        <v>54</v>
      </c>
      <c r="H7" s="203" t="s">
        <v>37</v>
      </c>
      <c r="I7" s="202">
        <v>15000000</v>
      </c>
      <c r="J7" s="321">
        <v>0</v>
      </c>
      <c r="K7" s="94">
        <f t="shared" si="0"/>
        <v>0</v>
      </c>
      <c r="L7" s="95">
        <v>0</v>
      </c>
      <c r="M7" s="326" t="s">
        <v>291</v>
      </c>
    </row>
    <row r="8" spans="1:14" ht="30" customHeight="1" x14ac:dyDescent="0.2">
      <c r="A8" s="201">
        <v>4</v>
      </c>
      <c r="B8" s="202" t="s">
        <v>43</v>
      </c>
      <c r="C8" s="206" t="s">
        <v>201</v>
      </c>
      <c r="D8" s="323"/>
      <c r="E8" s="323"/>
      <c r="F8" s="181" t="s">
        <v>55</v>
      </c>
      <c r="G8" s="336" t="s">
        <v>56</v>
      </c>
      <c r="H8" s="203" t="s">
        <v>37</v>
      </c>
      <c r="I8" s="202">
        <v>100000000</v>
      </c>
      <c r="J8" s="93">
        <v>62100000</v>
      </c>
      <c r="K8" s="94">
        <f t="shared" si="0"/>
        <v>0.621</v>
      </c>
      <c r="L8" s="95">
        <v>0</v>
      </c>
      <c r="M8" s="204"/>
    </row>
    <row r="9" spans="1:14" ht="30" customHeight="1" x14ac:dyDescent="0.2">
      <c r="A9" s="201">
        <v>5</v>
      </c>
      <c r="B9" s="202" t="s">
        <v>44</v>
      </c>
      <c r="C9" s="206" t="s">
        <v>201</v>
      </c>
      <c r="D9" s="324" t="s">
        <v>241</v>
      </c>
      <c r="E9" s="206" t="s">
        <v>242</v>
      </c>
      <c r="F9" s="181" t="s">
        <v>57</v>
      </c>
      <c r="G9" s="336" t="s">
        <v>337</v>
      </c>
      <c r="H9" s="203" t="s">
        <v>37</v>
      </c>
      <c r="I9" s="202">
        <v>50000000</v>
      </c>
      <c r="J9" s="202">
        <v>50000000</v>
      </c>
      <c r="K9" s="94">
        <f t="shared" si="0"/>
        <v>1</v>
      </c>
      <c r="L9" s="95">
        <v>7300000</v>
      </c>
      <c r="M9" s="204"/>
    </row>
    <row r="10" spans="1:14" ht="45" customHeight="1" x14ac:dyDescent="0.2">
      <c r="A10" s="201">
        <v>6</v>
      </c>
      <c r="B10" s="202" t="s">
        <v>45</v>
      </c>
      <c r="C10" s="206" t="s">
        <v>259</v>
      </c>
      <c r="D10" s="319" t="s">
        <v>243</v>
      </c>
      <c r="E10" s="206" t="s">
        <v>244</v>
      </c>
      <c r="F10" s="181" t="s">
        <v>58</v>
      </c>
      <c r="G10" s="336" t="s">
        <v>336</v>
      </c>
      <c r="H10" s="203" t="s">
        <v>37</v>
      </c>
      <c r="I10" s="202">
        <v>15000000</v>
      </c>
      <c r="J10" s="93">
        <v>0</v>
      </c>
      <c r="K10" s="94">
        <f t="shared" si="0"/>
        <v>0</v>
      </c>
      <c r="L10" s="95">
        <v>0</v>
      </c>
      <c r="M10" s="326" t="s">
        <v>292</v>
      </c>
    </row>
    <row r="11" spans="1:14" ht="15" customHeight="1" x14ac:dyDescent="0.2">
      <c r="A11" s="201">
        <v>7</v>
      </c>
      <c r="B11" s="322" t="s">
        <v>46</v>
      </c>
      <c r="C11" s="206" t="s">
        <v>201</v>
      </c>
      <c r="D11" s="205">
        <v>43216</v>
      </c>
      <c r="E11" s="206" t="s">
        <v>211</v>
      </c>
      <c r="F11" s="181" t="s">
        <v>59</v>
      </c>
      <c r="G11" s="336" t="s">
        <v>60</v>
      </c>
      <c r="H11" s="203" t="s">
        <v>37</v>
      </c>
      <c r="I11" s="202">
        <v>100000000</v>
      </c>
      <c r="J11" s="93">
        <v>0</v>
      </c>
      <c r="K11" s="94">
        <f t="shared" si="0"/>
        <v>0</v>
      </c>
      <c r="L11" s="95">
        <v>0</v>
      </c>
      <c r="M11" s="204"/>
    </row>
    <row r="12" spans="1:14" ht="15" customHeight="1" x14ac:dyDescent="0.2">
      <c r="A12" s="201">
        <v>8</v>
      </c>
      <c r="B12" s="202" t="s">
        <v>47</v>
      </c>
      <c r="C12" s="206" t="s">
        <v>201</v>
      </c>
      <c r="D12" s="206"/>
      <c r="E12" s="206"/>
      <c r="F12" s="181" t="s">
        <v>59</v>
      </c>
      <c r="G12" s="336" t="s">
        <v>60</v>
      </c>
      <c r="H12" s="203" t="s">
        <v>37</v>
      </c>
      <c r="I12" s="202">
        <v>50000000</v>
      </c>
      <c r="J12" s="93">
        <v>32000000</v>
      </c>
      <c r="K12" s="94">
        <f t="shared" si="0"/>
        <v>0.64</v>
      </c>
      <c r="L12" s="95">
        <v>0</v>
      </c>
      <c r="M12" s="204"/>
    </row>
    <row r="13" spans="1:14" ht="30" customHeight="1" x14ac:dyDescent="0.2">
      <c r="A13" s="201">
        <v>9</v>
      </c>
      <c r="B13" s="202" t="s">
        <v>224</v>
      </c>
      <c r="C13" s="206" t="s">
        <v>202</v>
      </c>
      <c r="D13" s="319" t="s">
        <v>245</v>
      </c>
      <c r="E13" s="206" t="s">
        <v>192</v>
      </c>
      <c r="F13" s="181" t="s">
        <v>61</v>
      </c>
      <c r="G13" s="336" t="s">
        <v>62</v>
      </c>
      <c r="H13" s="203" t="s">
        <v>37</v>
      </c>
      <c r="I13" s="202">
        <v>30000000</v>
      </c>
      <c r="J13" s="93">
        <v>0</v>
      </c>
      <c r="K13" s="94">
        <f t="shared" si="0"/>
        <v>0</v>
      </c>
      <c r="L13" s="95">
        <v>0</v>
      </c>
      <c r="M13" s="204"/>
    </row>
    <row r="14" spans="1:14" ht="30" customHeight="1" x14ac:dyDescent="0.2">
      <c r="A14" s="201">
        <v>10</v>
      </c>
      <c r="B14" s="202" t="s">
        <v>48</v>
      </c>
      <c r="C14" s="206" t="s">
        <v>202</v>
      </c>
      <c r="D14" s="319" t="s">
        <v>245</v>
      </c>
      <c r="E14" s="206" t="s">
        <v>192</v>
      </c>
      <c r="F14" s="181" t="s">
        <v>63</v>
      </c>
      <c r="G14" s="336" t="s">
        <v>62</v>
      </c>
      <c r="H14" s="203" t="s">
        <v>37</v>
      </c>
      <c r="I14" s="202">
        <v>19000000</v>
      </c>
      <c r="J14" s="93">
        <v>6000000</v>
      </c>
      <c r="K14" s="94">
        <f t="shared" si="0"/>
        <v>0.31578947368421051</v>
      </c>
      <c r="L14" s="95">
        <v>6000000</v>
      </c>
      <c r="M14" s="204"/>
    </row>
    <row r="15" spans="1:14" ht="15" customHeight="1" x14ac:dyDescent="0.2">
      <c r="A15" s="201">
        <v>11</v>
      </c>
      <c r="B15" s="202" t="s">
        <v>49</v>
      </c>
      <c r="C15" s="206" t="s">
        <v>201</v>
      </c>
      <c r="D15" s="205">
        <v>43888</v>
      </c>
      <c r="E15" s="206" t="s">
        <v>192</v>
      </c>
      <c r="F15" s="181" t="s">
        <v>64</v>
      </c>
      <c r="G15" s="336" t="s">
        <v>65</v>
      </c>
      <c r="H15" s="203" t="s">
        <v>37</v>
      </c>
      <c r="I15" s="202">
        <v>140000000</v>
      </c>
      <c r="J15" s="202">
        <v>140000000</v>
      </c>
      <c r="K15" s="94">
        <f t="shared" si="0"/>
        <v>1</v>
      </c>
      <c r="L15" s="385">
        <v>26250000</v>
      </c>
      <c r="M15" s="204"/>
    </row>
    <row r="16" spans="1:14" s="110" customFormat="1" ht="30" customHeight="1" x14ac:dyDescent="0.2">
      <c r="A16" s="201">
        <v>12</v>
      </c>
      <c r="B16" s="202" t="s">
        <v>230</v>
      </c>
      <c r="C16" s="206" t="s">
        <v>201</v>
      </c>
      <c r="D16" s="325" t="s">
        <v>231</v>
      </c>
      <c r="E16" s="207" t="s">
        <v>232</v>
      </c>
      <c r="F16" s="181" t="s">
        <v>233</v>
      </c>
      <c r="G16" s="336" t="s">
        <v>234</v>
      </c>
      <c r="H16" s="203" t="s">
        <v>37</v>
      </c>
      <c r="I16" s="202">
        <v>40000000</v>
      </c>
      <c r="J16" s="106">
        <v>0</v>
      </c>
      <c r="K16" s="107">
        <f>J16/I16</f>
        <v>0</v>
      </c>
      <c r="L16" s="108">
        <v>0</v>
      </c>
      <c r="M16" s="208"/>
      <c r="N16" s="109"/>
    </row>
    <row r="17" spans="1:63" s="117" customFormat="1" ht="30" customHeight="1" thickBot="1" x14ac:dyDescent="0.25">
      <c r="A17" s="192">
        <v>13</v>
      </c>
      <c r="B17" s="209" t="s">
        <v>226</v>
      </c>
      <c r="C17" s="316" t="s">
        <v>201</v>
      </c>
      <c r="D17" s="212" t="s">
        <v>227</v>
      </c>
      <c r="E17" s="210" t="s">
        <v>196</v>
      </c>
      <c r="F17" s="211" t="s">
        <v>228</v>
      </c>
      <c r="G17" s="342" t="s">
        <v>229</v>
      </c>
      <c r="H17" s="212" t="s">
        <v>37</v>
      </c>
      <c r="I17" s="209">
        <v>340000000</v>
      </c>
      <c r="J17" s="111">
        <v>0</v>
      </c>
      <c r="K17" s="112">
        <f t="shared" si="0"/>
        <v>0</v>
      </c>
      <c r="L17" s="113">
        <v>0</v>
      </c>
      <c r="M17" s="213"/>
      <c r="N17" s="317"/>
    </row>
    <row r="18" spans="1:63" ht="12.75" thickBot="1" x14ac:dyDescent="0.25">
      <c r="A18" s="456" t="s">
        <v>66</v>
      </c>
      <c r="B18" s="457"/>
      <c r="C18" s="457"/>
      <c r="D18" s="457"/>
      <c r="E18" s="457"/>
      <c r="F18" s="457"/>
      <c r="G18" s="457"/>
      <c r="H18" s="457"/>
      <c r="I18" s="457"/>
      <c r="J18" s="457"/>
      <c r="K18" s="457"/>
      <c r="L18" s="457"/>
      <c r="M18" s="458"/>
    </row>
    <row r="19" spans="1:63" s="110" customFormat="1" ht="45" customHeight="1" x14ac:dyDescent="0.2">
      <c r="A19" s="348">
        <v>1</v>
      </c>
      <c r="B19" s="349" t="s">
        <v>225</v>
      </c>
      <c r="C19" s="461" t="s">
        <v>202</v>
      </c>
      <c r="D19" s="459" t="s">
        <v>247</v>
      </c>
      <c r="E19" s="461" t="s">
        <v>248</v>
      </c>
      <c r="F19" s="463" t="s">
        <v>249</v>
      </c>
      <c r="G19" s="463" t="s">
        <v>70</v>
      </c>
      <c r="H19" s="350" t="s">
        <v>37</v>
      </c>
      <c r="I19" s="351">
        <v>10501510.869999999</v>
      </c>
      <c r="J19" s="352">
        <f>J20+J21</f>
        <v>5906388.5700000003</v>
      </c>
      <c r="K19" s="353">
        <f t="shared" si="0"/>
        <v>0.56243226742477304</v>
      </c>
      <c r="L19" s="354">
        <f>L20+L21</f>
        <v>0</v>
      </c>
      <c r="M19" s="355"/>
    </row>
    <row r="20" spans="1:63" s="110" customFormat="1" ht="15" customHeight="1" x14ac:dyDescent="0.2">
      <c r="A20" s="201" t="s">
        <v>321</v>
      </c>
      <c r="B20" s="318" t="s">
        <v>12</v>
      </c>
      <c r="C20" s="462"/>
      <c r="D20" s="460"/>
      <c r="E20" s="462"/>
      <c r="F20" s="464"/>
      <c r="G20" s="464"/>
      <c r="H20" s="297" t="s">
        <v>75</v>
      </c>
      <c r="I20" s="245"/>
      <c r="J20" s="245">
        <f>450000+900000+1426015.57</f>
        <v>2776015.5700000003</v>
      </c>
      <c r="K20" s="107"/>
      <c r="L20" s="245">
        <v>0</v>
      </c>
      <c r="M20" s="208"/>
    </row>
    <row r="21" spans="1:63" s="110" customFormat="1" ht="15" customHeight="1" x14ac:dyDescent="0.2">
      <c r="A21" s="201" t="s">
        <v>322</v>
      </c>
      <c r="B21" s="318" t="s">
        <v>13</v>
      </c>
      <c r="C21" s="462"/>
      <c r="D21" s="460"/>
      <c r="E21" s="462"/>
      <c r="F21" s="464"/>
      <c r="G21" s="464"/>
      <c r="H21" s="297" t="s">
        <v>75</v>
      </c>
      <c r="I21" s="245"/>
      <c r="J21" s="245">
        <f>700000+964873+1465500</f>
        <v>3130373</v>
      </c>
      <c r="K21" s="107"/>
      <c r="L21" s="245">
        <v>0</v>
      </c>
      <c r="M21" s="208"/>
    </row>
    <row r="22" spans="1:63" s="110" customFormat="1" ht="45" customHeight="1" x14ac:dyDescent="0.2">
      <c r="A22" s="201">
        <v>2</v>
      </c>
      <c r="B22" s="202" t="s">
        <v>67</v>
      </c>
      <c r="C22" s="206" t="s">
        <v>201</v>
      </c>
      <c r="D22" s="206" t="s">
        <v>71</v>
      </c>
      <c r="E22" s="206" t="s">
        <v>211</v>
      </c>
      <c r="F22" s="297" t="s">
        <v>31</v>
      </c>
      <c r="G22" s="203" t="s">
        <v>72</v>
      </c>
      <c r="H22" s="297" t="s">
        <v>75</v>
      </c>
      <c r="I22" s="245">
        <v>6800000</v>
      </c>
      <c r="J22" s="95">
        <v>1268000</v>
      </c>
      <c r="K22" s="94">
        <f t="shared" ref="K22:K27" si="1">J22/I22</f>
        <v>0.18647058823529411</v>
      </c>
      <c r="L22" s="333">
        <v>0</v>
      </c>
      <c r="M22" s="208"/>
    </row>
    <row r="23" spans="1:63" s="110" customFormat="1" ht="45" customHeight="1" x14ac:dyDescent="0.2">
      <c r="A23" s="201">
        <v>4</v>
      </c>
      <c r="B23" s="202" t="s">
        <v>68</v>
      </c>
      <c r="C23" s="206" t="s">
        <v>201</v>
      </c>
      <c r="D23" s="206" t="s">
        <v>193</v>
      </c>
      <c r="E23" s="206" t="s">
        <v>192</v>
      </c>
      <c r="F23" s="297" t="s">
        <v>73</v>
      </c>
      <c r="G23" s="203" t="s">
        <v>29</v>
      </c>
      <c r="H23" s="297" t="s">
        <v>75</v>
      </c>
      <c r="I23" s="245">
        <v>19422000</v>
      </c>
      <c r="J23" s="95">
        <v>12218063.890000001</v>
      </c>
      <c r="K23" s="94">
        <f t="shared" si="1"/>
        <v>0.62908371382967776</v>
      </c>
      <c r="L23" s="333">
        <v>7221700</v>
      </c>
      <c r="M23" s="208"/>
    </row>
    <row r="24" spans="1:63" s="110" customFormat="1" ht="60" customHeight="1" x14ac:dyDescent="0.2">
      <c r="A24" s="201">
        <v>4</v>
      </c>
      <c r="B24" s="202" t="s">
        <v>69</v>
      </c>
      <c r="C24" s="206" t="s">
        <v>201</v>
      </c>
      <c r="D24" s="206" t="s">
        <v>194</v>
      </c>
      <c r="E24" s="206" t="s">
        <v>212</v>
      </c>
      <c r="F24" s="297" t="s">
        <v>74</v>
      </c>
      <c r="G24" s="203" t="s">
        <v>29</v>
      </c>
      <c r="H24" s="297" t="s">
        <v>75</v>
      </c>
      <c r="I24" s="245">
        <v>11780000</v>
      </c>
      <c r="J24" s="95">
        <v>10602000</v>
      </c>
      <c r="K24" s="94">
        <f t="shared" si="1"/>
        <v>0.9</v>
      </c>
      <c r="L24" s="95">
        <v>10602000</v>
      </c>
      <c r="M24" s="208"/>
    </row>
    <row r="25" spans="1:63" ht="30" customHeight="1" x14ac:dyDescent="0.2">
      <c r="A25" s="356">
        <v>5</v>
      </c>
      <c r="B25" s="334" t="s">
        <v>323</v>
      </c>
      <c r="C25" s="206" t="s">
        <v>201</v>
      </c>
      <c r="D25" s="361" t="s">
        <v>326</v>
      </c>
      <c r="E25" s="206" t="s">
        <v>138</v>
      </c>
      <c r="F25" s="206" t="s">
        <v>138</v>
      </c>
      <c r="G25" s="344" t="s">
        <v>303</v>
      </c>
      <c r="H25" s="297" t="s">
        <v>75</v>
      </c>
      <c r="I25" s="347">
        <v>5000000</v>
      </c>
      <c r="J25" s="95">
        <v>0</v>
      </c>
      <c r="K25" s="94">
        <f t="shared" si="1"/>
        <v>0</v>
      </c>
      <c r="L25" s="333">
        <v>0</v>
      </c>
      <c r="M25" s="204"/>
    </row>
    <row r="26" spans="1:63" ht="60" customHeight="1" x14ac:dyDescent="0.2">
      <c r="A26" s="357">
        <v>6</v>
      </c>
      <c r="B26" s="360" t="s">
        <v>324</v>
      </c>
      <c r="C26" s="206" t="s">
        <v>202</v>
      </c>
      <c r="D26" s="361" t="s">
        <v>327</v>
      </c>
      <c r="E26" s="361" t="s">
        <v>328</v>
      </c>
      <c r="F26" s="361" t="s">
        <v>328</v>
      </c>
      <c r="G26" s="203"/>
      <c r="H26" s="297" t="s">
        <v>75</v>
      </c>
      <c r="I26" s="347">
        <v>595000</v>
      </c>
      <c r="J26" s="95">
        <v>0</v>
      </c>
      <c r="K26" s="94">
        <f t="shared" si="1"/>
        <v>0</v>
      </c>
      <c r="L26" s="333">
        <v>0</v>
      </c>
      <c r="M26" s="204"/>
    </row>
    <row r="27" spans="1:63" ht="45" customHeight="1" thickBot="1" x14ac:dyDescent="0.25">
      <c r="A27" s="358">
        <v>7</v>
      </c>
      <c r="B27" s="338" t="s">
        <v>325</v>
      </c>
      <c r="C27" s="316" t="s">
        <v>202</v>
      </c>
      <c r="D27" s="362" t="s">
        <v>327</v>
      </c>
      <c r="E27" s="362" t="s">
        <v>328</v>
      </c>
      <c r="F27" s="362" t="s">
        <v>328</v>
      </c>
      <c r="G27" s="212"/>
      <c r="H27" s="309" t="s">
        <v>75</v>
      </c>
      <c r="I27" s="363">
        <v>1500000</v>
      </c>
      <c r="J27" s="311">
        <v>0</v>
      </c>
      <c r="K27" s="312">
        <f t="shared" si="1"/>
        <v>0</v>
      </c>
      <c r="L27" s="313">
        <v>0</v>
      </c>
      <c r="M27" s="314"/>
    </row>
    <row r="29" spans="1:63" s="43" customFormat="1" x14ac:dyDescent="0.2">
      <c r="A29" s="35"/>
      <c r="B29" s="96" t="s">
        <v>76</v>
      </c>
      <c r="C29" s="97"/>
      <c r="D29" s="97"/>
      <c r="E29" s="97"/>
      <c r="F29" s="97"/>
      <c r="G29" s="97"/>
      <c r="H29" s="97"/>
      <c r="I29" s="97"/>
      <c r="J29" s="97"/>
      <c r="K29" s="97"/>
      <c r="L29" s="97"/>
      <c r="M29" s="97"/>
      <c r="N29" s="97"/>
      <c r="O29" s="97"/>
      <c r="P29" s="97"/>
      <c r="Q29" s="97"/>
      <c r="R29" s="97"/>
      <c r="S29" s="97"/>
      <c r="T29" s="97"/>
      <c r="U29" s="97"/>
      <c r="V29" s="92"/>
      <c r="W29" s="98"/>
      <c r="X29" s="99"/>
      <c r="Y29" s="100"/>
      <c r="Z29" s="101"/>
      <c r="AA29" s="102"/>
      <c r="AB29" s="102"/>
      <c r="AC29" s="42"/>
      <c r="AD29" s="42"/>
      <c r="AE29" s="42"/>
      <c r="AF29" s="42"/>
      <c r="AG29" s="42"/>
      <c r="AH29" s="42"/>
      <c r="AI29" s="42"/>
      <c r="AJ29" s="42"/>
      <c r="AK29" s="42"/>
      <c r="AL29" s="42"/>
      <c r="AM29" s="42"/>
      <c r="AN29" s="42"/>
      <c r="AO29" s="42"/>
      <c r="AP29" s="42"/>
      <c r="AQ29" s="42"/>
      <c r="AR29" s="42"/>
      <c r="AS29" s="42"/>
      <c r="AT29" s="42"/>
      <c r="AU29" s="42"/>
      <c r="AV29" s="42"/>
      <c r="AW29" s="42"/>
      <c r="AX29" s="42"/>
      <c r="AY29" s="42"/>
      <c r="AZ29" s="42"/>
      <c r="BA29" s="42"/>
      <c r="BB29" s="42"/>
      <c r="BC29" s="42"/>
      <c r="BD29" s="42"/>
      <c r="BE29" s="42"/>
      <c r="BF29" s="42"/>
      <c r="BG29" s="42"/>
      <c r="BH29" s="42"/>
      <c r="BI29" s="42"/>
      <c r="BJ29" s="42"/>
      <c r="BK29" s="42"/>
    </row>
    <row r="30" spans="1:63" x14ac:dyDescent="0.2">
      <c r="A30" s="194"/>
      <c r="B30" s="194"/>
      <c r="C30" s="194"/>
      <c r="D30" s="194"/>
      <c r="E30" s="194"/>
      <c r="F30" s="194"/>
      <c r="G30" s="194"/>
    </row>
    <row r="31" spans="1:63" s="29" customFormat="1" ht="15" customHeight="1" x14ac:dyDescent="0.25">
      <c r="A31" s="370" t="s">
        <v>77</v>
      </c>
      <c r="B31" s="452" t="s">
        <v>329</v>
      </c>
      <c r="C31" s="452"/>
      <c r="D31" s="452"/>
      <c r="E31" s="452"/>
      <c r="F31" s="452"/>
      <c r="G31" s="452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Z31" s="46"/>
    </row>
    <row r="32" spans="1:63" s="29" customFormat="1" ht="43.5" customHeight="1" x14ac:dyDescent="0.25">
      <c r="A32" s="340"/>
      <c r="B32" s="452"/>
      <c r="C32" s="452"/>
      <c r="D32" s="452"/>
      <c r="E32" s="452"/>
      <c r="F32" s="452"/>
      <c r="G32" s="452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7"/>
      <c r="Z32" s="46"/>
    </row>
  </sheetData>
  <mergeCells count="16">
    <mergeCell ref="A1:M1"/>
    <mergeCell ref="B2:B3"/>
    <mergeCell ref="D2:G2"/>
    <mergeCell ref="H2:H3"/>
    <mergeCell ref="I2:K2"/>
    <mergeCell ref="L2:L3"/>
    <mergeCell ref="M2:M3"/>
    <mergeCell ref="A2:A3"/>
    <mergeCell ref="B31:G32"/>
    <mergeCell ref="A4:M4"/>
    <mergeCell ref="A18:M18"/>
    <mergeCell ref="D19:D21"/>
    <mergeCell ref="E19:E21"/>
    <mergeCell ref="F19:F21"/>
    <mergeCell ref="G19:G21"/>
    <mergeCell ref="C19:C21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"/>
  <sheetViews>
    <sheetView workbookViewId="0">
      <pane ySplit="3" topLeftCell="A22" activePane="bottomLeft" state="frozen"/>
      <selection pane="bottomLeft" activeCell="L14" sqref="L14"/>
    </sheetView>
  </sheetViews>
  <sheetFormatPr defaultRowHeight="12" x14ac:dyDescent="0.2"/>
  <cols>
    <col min="1" max="1" width="4" style="1" customWidth="1"/>
    <col min="2" max="2" width="34.7109375" style="1" customWidth="1"/>
    <col min="3" max="7" width="12" style="1" customWidth="1"/>
    <col min="8" max="8" width="6.7109375" style="1" customWidth="1"/>
    <col min="9" max="10" width="14.7109375" style="1" customWidth="1"/>
    <col min="11" max="11" width="9.7109375" style="1" customWidth="1"/>
    <col min="12" max="13" width="14.7109375" style="1" customWidth="1"/>
    <col min="14" max="16384" width="9.140625" style="1"/>
  </cols>
  <sheetData>
    <row r="1" spans="1:14" ht="15.75" customHeight="1" thickBot="1" x14ac:dyDescent="0.25">
      <c r="A1" s="418" t="s">
        <v>313</v>
      </c>
      <c r="B1" s="419"/>
      <c r="C1" s="419"/>
      <c r="D1" s="419"/>
      <c r="E1" s="419"/>
      <c r="F1" s="419"/>
      <c r="G1" s="419"/>
      <c r="H1" s="419"/>
      <c r="I1" s="419"/>
      <c r="J1" s="419"/>
      <c r="K1" s="419"/>
      <c r="L1" s="419"/>
      <c r="M1" s="420"/>
      <c r="N1" s="194"/>
    </row>
    <row r="2" spans="1:14" ht="15.75" customHeight="1" thickBot="1" x14ac:dyDescent="0.25">
      <c r="A2" s="428" t="s">
        <v>11</v>
      </c>
      <c r="B2" s="430" t="s">
        <v>0</v>
      </c>
      <c r="C2" s="330"/>
      <c r="D2" s="423" t="s">
        <v>1</v>
      </c>
      <c r="E2" s="424"/>
      <c r="F2" s="424"/>
      <c r="G2" s="425"/>
      <c r="H2" s="430" t="s">
        <v>2</v>
      </c>
      <c r="I2" s="423" t="s">
        <v>3</v>
      </c>
      <c r="J2" s="424"/>
      <c r="K2" s="425"/>
      <c r="L2" s="426" t="s">
        <v>320</v>
      </c>
      <c r="M2" s="421" t="s">
        <v>10</v>
      </c>
      <c r="N2" s="194"/>
    </row>
    <row r="3" spans="1:14" ht="45" customHeight="1" thickBot="1" x14ac:dyDescent="0.25">
      <c r="A3" s="429"/>
      <c r="B3" s="431"/>
      <c r="C3" s="331" t="s">
        <v>4</v>
      </c>
      <c r="D3" s="146" t="s">
        <v>5</v>
      </c>
      <c r="E3" s="147" t="s">
        <v>9</v>
      </c>
      <c r="F3" s="331" t="s">
        <v>6</v>
      </c>
      <c r="G3" s="148" t="s">
        <v>7</v>
      </c>
      <c r="H3" s="431"/>
      <c r="I3" s="346" t="s">
        <v>8</v>
      </c>
      <c r="J3" s="149" t="s">
        <v>344</v>
      </c>
      <c r="K3" s="386" t="s">
        <v>345</v>
      </c>
      <c r="L3" s="427"/>
      <c r="M3" s="422"/>
      <c r="N3" s="194"/>
    </row>
    <row r="4" spans="1:14" x14ac:dyDescent="0.2">
      <c r="A4" s="432" t="s">
        <v>78</v>
      </c>
      <c r="B4" s="433"/>
      <c r="C4" s="433"/>
      <c r="D4" s="433"/>
      <c r="E4" s="433"/>
      <c r="F4" s="433"/>
      <c r="G4" s="433"/>
      <c r="H4" s="433"/>
      <c r="I4" s="433"/>
      <c r="J4" s="433"/>
      <c r="K4" s="433"/>
      <c r="L4" s="433"/>
      <c r="M4" s="434"/>
      <c r="N4" s="194"/>
    </row>
    <row r="5" spans="1:14" s="2" customFormat="1" ht="45" customHeight="1" x14ac:dyDescent="0.2">
      <c r="A5" s="60">
        <v>1</v>
      </c>
      <c r="B5" s="217" t="s">
        <v>80</v>
      </c>
      <c r="C5" s="90" t="s">
        <v>202</v>
      </c>
      <c r="D5" s="244" t="s">
        <v>250</v>
      </c>
      <c r="E5" s="200" t="s">
        <v>251</v>
      </c>
      <c r="F5" s="218" t="s">
        <v>92</v>
      </c>
      <c r="G5" s="218" t="s">
        <v>93</v>
      </c>
      <c r="H5" s="143" t="s">
        <v>37</v>
      </c>
      <c r="I5" s="217">
        <v>6000000</v>
      </c>
      <c r="J5" s="61">
        <v>5926970.21</v>
      </c>
      <c r="K5" s="16">
        <f t="shared" ref="K5:K22" si="0">J5/I5</f>
        <v>0.98782836833333332</v>
      </c>
      <c r="L5" s="11">
        <v>33968.050000000003</v>
      </c>
      <c r="M5" s="133"/>
      <c r="N5" s="216"/>
    </row>
    <row r="6" spans="1:14" ht="15" customHeight="1" x14ac:dyDescent="0.2">
      <c r="A6" s="60">
        <v>2</v>
      </c>
      <c r="B6" s="217" t="s">
        <v>81</v>
      </c>
      <c r="C6" s="90" t="s">
        <v>202</v>
      </c>
      <c r="D6" s="157" t="s">
        <v>38</v>
      </c>
      <c r="E6" s="219" t="s">
        <v>206</v>
      </c>
      <c r="F6" s="218">
        <v>43490</v>
      </c>
      <c r="G6" s="218" t="s">
        <v>94</v>
      </c>
      <c r="H6" s="143" t="s">
        <v>37</v>
      </c>
      <c r="I6" s="217">
        <v>25000000</v>
      </c>
      <c r="J6" s="61">
        <v>12018573.000000002</v>
      </c>
      <c r="K6" s="16">
        <f t="shared" si="0"/>
        <v>0.48074292000000007</v>
      </c>
      <c r="L6" s="11">
        <v>2191031.89</v>
      </c>
      <c r="M6" s="133"/>
      <c r="N6" s="194"/>
    </row>
    <row r="7" spans="1:14" ht="30" customHeight="1" x14ac:dyDescent="0.2">
      <c r="A7" s="60">
        <v>3</v>
      </c>
      <c r="B7" s="217" t="s">
        <v>82</v>
      </c>
      <c r="C7" s="244" t="s">
        <v>201</v>
      </c>
      <c r="D7" s="244" t="s">
        <v>55</v>
      </c>
      <c r="E7" s="244" t="s">
        <v>222</v>
      </c>
      <c r="F7" s="218" t="s">
        <v>95</v>
      </c>
      <c r="G7" s="218" t="s">
        <v>96</v>
      </c>
      <c r="H7" s="143" t="s">
        <v>37</v>
      </c>
      <c r="I7" s="217">
        <v>65000000</v>
      </c>
      <c r="J7" s="28">
        <v>36887844.689999998</v>
      </c>
      <c r="K7" s="16">
        <f t="shared" si="0"/>
        <v>0.56750530292307688</v>
      </c>
      <c r="L7" s="11">
        <v>8511827.1400000006</v>
      </c>
      <c r="M7" s="133"/>
      <c r="N7" s="194"/>
    </row>
    <row r="8" spans="1:14" ht="60" customHeight="1" x14ac:dyDescent="0.2">
      <c r="A8" s="60">
        <v>4</v>
      </c>
      <c r="B8" s="217" t="s">
        <v>83</v>
      </c>
      <c r="C8" s="90" t="s">
        <v>202</v>
      </c>
      <c r="D8" s="244" t="s">
        <v>252</v>
      </c>
      <c r="E8" s="244" t="s">
        <v>198</v>
      </c>
      <c r="F8" s="218" t="s">
        <v>97</v>
      </c>
      <c r="G8" s="218" t="s">
        <v>98</v>
      </c>
      <c r="H8" s="143" t="s">
        <v>37</v>
      </c>
      <c r="I8" s="217">
        <v>11000000</v>
      </c>
      <c r="J8" s="28">
        <v>166124.64000000001</v>
      </c>
      <c r="K8" s="16">
        <f t="shared" si="0"/>
        <v>1.5102240000000001E-2</v>
      </c>
      <c r="L8" s="11">
        <v>18670.45</v>
      </c>
      <c r="M8" s="133"/>
      <c r="N8" s="194"/>
    </row>
    <row r="9" spans="1:14" ht="30" customHeight="1" x14ac:dyDescent="0.2">
      <c r="A9" s="60">
        <v>5</v>
      </c>
      <c r="B9" s="217" t="s">
        <v>84</v>
      </c>
      <c r="C9" s="244" t="s">
        <v>201</v>
      </c>
      <c r="D9" s="244" t="s">
        <v>253</v>
      </c>
      <c r="E9" s="244" t="s">
        <v>254</v>
      </c>
      <c r="F9" s="218" t="s">
        <v>99</v>
      </c>
      <c r="G9" s="218" t="s">
        <v>100</v>
      </c>
      <c r="H9" s="143" t="s">
        <v>37</v>
      </c>
      <c r="I9" s="217">
        <v>10000000</v>
      </c>
      <c r="J9" s="28">
        <v>5290090.8</v>
      </c>
      <c r="K9" s="16">
        <f t="shared" si="0"/>
        <v>0.52900908000000002</v>
      </c>
      <c r="L9" s="11">
        <v>2832307</v>
      </c>
      <c r="M9" s="133"/>
      <c r="N9" s="194"/>
    </row>
    <row r="10" spans="1:14" ht="30" customHeight="1" x14ac:dyDescent="0.2">
      <c r="A10" s="60">
        <v>6</v>
      </c>
      <c r="B10" s="217" t="s">
        <v>85</v>
      </c>
      <c r="C10" s="244" t="s">
        <v>277</v>
      </c>
      <c r="D10" s="244" t="s">
        <v>273</v>
      </c>
      <c r="E10" s="244" t="s">
        <v>192</v>
      </c>
      <c r="F10" s="218" t="s">
        <v>101</v>
      </c>
      <c r="G10" s="218" t="s">
        <v>102</v>
      </c>
      <c r="H10" s="143" t="s">
        <v>37</v>
      </c>
      <c r="I10" s="199">
        <v>5000000</v>
      </c>
      <c r="J10" s="28">
        <v>5000000</v>
      </c>
      <c r="K10" s="16">
        <f t="shared" si="0"/>
        <v>1</v>
      </c>
      <c r="L10" s="11">
        <v>1686.59</v>
      </c>
      <c r="M10" s="133"/>
      <c r="N10" s="194"/>
    </row>
    <row r="11" spans="1:14" ht="30" customHeight="1" x14ac:dyDescent="0.2">
      <c r="A11" s="60">
        <v>7</v>
      </c>
      <c r="B11" s="217" t="s">
        <v>86</v>
      </c>
      <c r="C11" s="244" t="s">
        <v>201</v>
      </c>
      <c r="D11" s="244" t="s">
        <v>274</v>
      </c>
      <c r="E11" s="244" t="s">
        <v>192</v>
      </c>
      <c r="F11" s="173" t="s">
        <v>101</v>
      </c>
      <c r="G11" s="218" t="s">
        <v>103</v>
      </c>
      <c r="H11" s="143" t="s">
        <v>37</v>
      </c>
      <c r="I11" s="199">
        <v>15000000</v>
      </c>
      <c r="J11" s="28">
        <v>10256967.6</v>
      </c>
      <c r="K11" s="16">
        <f t="shared" si="0"/>
        <v>0.68379783999999999</v>
      </c>
      <c r="L11" s="28">
        <v>2506455</v>
      </c>
      <c r="M11" s="133"/>
      <c r="N11" s="194"/>
    </row>
    <row r="12" spans="1:14" ht="15" customHeight="1" x14ac:dyDescent="0.2">
      <c r="A12" s="60">
        <v>8</v>
      </c>
      <c r="B12" s="217" t="s">
        <v>87</v>
      </c>
      <c r="C12" s="244" t="s">
        <v>201</v>
      </c>
      <c r="D12" s="244" t="s">
        <v>255</v>
      </c>
      <c r="E12" s="244" t="s">
        <v>213</v>
      </c>
      <c r="F12" s="218" t="s">
        <v>73</v>
      </c>
      <c r="G12" s="218" t="s">
        <v>104</v>
      </c>
      <c r="H12" s="143" t="s">
        <v>37</v>
      </c>
      <c r="I12" s="217">
        <v>180000000</v>
      </c>
      <c r="J12" s="28">
        <v>117388318.64000002</v>
      </c>
      <c r="K12" s="16">
        <f t="shared" si="0"/>
        <v>0.65215732577777785</v>
      </c>
      <c r="L12" s="11">
        <v>0</v>
      </c>
      <c r="M12" s="133"/>
      <c r="N12" s="194"/>
    </row>
    <row r="13" spans="1:14" ht="30" customHeight="1" x14ac:dyDescent="0.2">
      <c r="A13" s="60">
        <v>9</v>
      </c>
      <c r="B13" s="217" t="s">
        <v>88</v>
      </c>
      <c r="C13" s="244" t="s">
        <v>201</v>
      </c>
      <c r="D13" s="244" t="s">
        <v>274</v>
      </c>
      <c r="E13" s="244" t="s">
        <v>192</v>
      </c>
      <c r="F13" s="218" t="s">
        <v>105</v>
      </c>
      <c r="G13" s="218" t="s">
        <v>103</v>
      </c>
      <c r="H13" s="143" t="s">
        <v>37</v>
      </c>
      <c r="I13" s="217">
        <v>20000000</v>
      </c>
      <c r="J13" s="28">
        <v>19113570.549999997</v>
      </c>
      <c r="K13" s="16">
        <f t="shared" si="0"/>
        <v>0.95567852749999982</v>
      </c>
      <c r="L13" s="11">
        <v>4987969.6099999994</v>
      </c>
      <c r="M13" s="133"/>
      <c r="N13" s="194"/>
    </row>
    <row r="14" spans="1:14" ht="15" customHeight="1" x14ac:dyDescent="0.2">
      <c r="A14" s="60">
        <v>10</v>
      </c>
      <c r="B14" s="217" t="s">
        <v>89</v>
      </c>
      <c r="C14" s="244" t="s">
        <v>201</v>
      </c>
      <c r="D14" s="244" t="s">
        <v>275</v>
      </c>
      <c r="E14" s="244" t="s">
        <v>267</v>
      </c>
      <c r="F14" s="218" t="s">
        <v>106</v>
      </c>
      <c r="G14" s="218" t="s">
        <v>103</v>
      </c>
      <c r="H14" s="143" t="s">
        <v>37</v>
      </c>
      <c r="I14" s="217">
        <v>30000000</v>
      </c>
      <c r="J14" s="28">
        <v>9233279.1600000001</v>
      </c>
      <c r="K14" s="16">
        <f t="shared" si="0"/>
        <v>0.30777597200000001</v>
      </c>
      <c r="L14" s="11">
        <v>3451011.32</v>
      </c>
      <c r="M14" s="133"/>
      <c r="N14" s="194"/>
    </row>
    <row r="15" spans="1:14" ht="15" customHeight="1" x14ac:dyDescent="0.2">
      <c r="A15" s="468">
        <v>11</v>
      </c>
      <c r="B15" s="152" t="s">
        <v>90</v>
      </c>
      <c r="C15" s="406" t="s">
        <v>201</v>
      </c>
      <c r="D15" s="406" t="s">
        <v>276</v>
      </c>
      <c r="E15" s="406" t="s">
        <v>213</v>
      </c>
      <c r="F15" s="410" t="s">
        <v>107</v>
      </c>
      <c r="G15" s="410" t="s">
        <v>103</v>
      </c>
      <c r="H15" s="221"/>
      <c r="I15" s="222"/>
      <c r="J15" s="25"/>
      <c r="K15" s="26"/>
      <c r="L15" s="382"/>
      <c r="M15" s="121"/>
      <c r="N15" s="194"/>
    </row>
    <row r="16" spans="1:14" ht="15" customHeight="1" x14ac:dyDescent="0.2">
      <c r="A16" s="469"/>
      <c r="B16" s="151" t="s">
        <v>12</v>
      </c>
      <c r="C16" s="407"/>
      <c r="D16" s="407"/>
      <c r="E16" s="407"/>
      <c r="F16" s="410"/>
      <c r="G16" s="410"/>
      <c r="H16" s="221" t="s">
        <v>37</v>
      </c>
      <c r="I16" s="223">
        <v>60000000</v>
      </c>
      <c r="J16" s="25">
        <v>27400502.59</v>
      </c>
      <c r="K16" s="26">
        <f>J16/I16</f>
        <v>0.45667504316666668</v>
      </c>
      <c r="L16" s="27">
        <v>26800502.59</v>
      </c>
      <c r="M16" s="121"/>
      <c r="N16" s="194"/>
    </row>
    <row r="17" spans="1:14" ht="15" customHeight="1" x14ac:dyDescent="0.2">
      <c r="A17" s="469"/>
      <c r="B17" s="151" t="s">
        <v>13</v>
      </c>
      <c r="C17" s="407"/>
      <c r="D17" s="407"/>
      <c r="E17" s="407"/>
      <c r="F17" s="410"/>
      <c r="G17" s="410"/>
      <c r="H17" s="221" t="s">
        <v>37</v>
      </c>
      <c r="I17" s="223">
        <v>150000000</v>
      </c>
      <c r="J17" s="25">
        <v>40592075.030000001</v>
      </c>
      <c r="K17" s="26">
        <f>J17/I17</f>
        <v>0.27061383353333335</v>
      </c>
      <c r="L17" s="374">
        <v>9662212.1899999995</v>
      </c>
      <c r="M17" s="121"/>
      <c r="N17" s="194"/>
    </row>
    <row r="18" spans="1:14" ht="15" customHeight="1" x14ac:dyDescent="0.2">
      <c r="A18" s="470"/>
      <c r="B18" s="8" t="s">
        <v>14</v>
      </c>
      <c r="C18" s="408"/>
      <c r="D18" s="408"/>
      <c r="E18" s="408"/>
      <c r="F18" s="411"/>
      <c r="G18" s="411"/>
      <c r="H18" s="67" t="s">
        <v>37</v>
      </c>
      <c r="I18" s="68">
        <f>I16+I17</f>
        <v>210000000</v>
      </c>
      <c r="J18" s="68">
        <f t="shared" ref="J18" si="1">J16+J17</f>
        <v>67992577.620000005</v>
      </c>
      <c r="K18" s="69">
        <f t="shared" si="0"/>
        <v>0.32377417914285717</v>
      </c>
      <c r="L18" s="68">
        <v>18068668.050000001</v>
      </c>
      <c r="M18" s="133"/>
      <c r="N18" s="194"/>
    </row>
    <row r="19" spans="1:14" ht="30" customHeight="1" x14ac:dyDescent="0.2">
      <c r="A19" s="201">
        <v>12</v>
      </c>
      <c r="B19" s="202" t="s">
        <v>91</v>
      </c>
      <c r="C19" s="90" t="s">
        <v>200</v>
      </c>
      <c r="D19" s="90" t="s">
        <v>256</v>
      </c>
      <c r="E19" s="90" t="s">
        <v>213</v>
      </c>
      <c r="F19" s="181" t="s">
        <v>109</v>
      </c>
      <c r="G19" s="181" t="s">
        <v>110</v>
      </c>
      <c r="H19" s="203" t="s">
        <v>37</v>
      </c>
      <c r="I19" s="202">
        <v>10000000</v>
      </c>
      <c r="J19" s="78">
        <v>100000</v>
      </c>
      <c r="K19" s="63">
        <f t="shared" ref="K19:K20" si="2">J19/I19</f>
        <v>0.01</v>
      </c>
      <c r="L19" s="62">
        <v>4534746.43</v>
      </c>
      <c r="M19" s="214"/>
      <c r="N19" s="194"/>
    </row>
    <row r="20" spans="1:14" s="2" customFormat="1" ht="30" customHeight="1" thickBot="1" x14ac:dyDescent="0.25">
      <c r="A20" s="54">
        <v>13</v>
      </c>
      <c r="B20" s="327" t="s">
        <v>296</v>
      </c>
      <c r="C20" s="278" t="s">
        <v>200</v>
      </c>
      <c r="D20" s="332" t="s">
        <v>194</v>
      </c>
      <c r="E20" s="332" t="s">
        <v>212</v>
      </c>
      <c r="F20" s="328" t="s">
        <v>297</v>
      </c>
      <c r="G20" s="328" t="s">
        <v>298</v>
      </c>
      <c r="H20" s="212" t="s">
        <v>37</v>
      </c>
      <c r="I20" s="327">
        <v>8000000</v>
      </c>
      <c r="J20" s="315">
        <v>3456245.0000000005</v>
      </c>
      <c r="K20" s="329">
        <f t="shared" si="2"/>
        <v>0.43203062500000006</v>
      </c>
      <c r="L20" s="155">
        <v>951674.41</v>
      </c>
      <c r="M20" s="137"/>
      <c r="N20" s="216"/>
    </row>
    <row r="21" spans="1:14" s="2" customFormat="1" ht="12.75" thickBot="1" x14ac:dyDescent="0.25">
      <c r="A21" s="465" t="s">
        <v>79</v>
      </c>
      <c r="B21" s="466"/>
      <c r="C21" s="466"/>
      <c r="D21" s="466"/>
      <c r="E21" s="466"/>
      <c r="F21" s="466"/>
      <c r="G21" s="466"/>
      <c r="H21" s="466"/>
      <c r="I21" s="466"/>
      <c r="J21" s="466"/>
      <c r="K21" s="466"/>
      <c r="L21" s="466"/>
      <c r="M21" s="467"/>
      <c r="N21" s="216"/>
    </row>
    <row r="22" spans="1:14" s="2" customFormat="1" ht="20.25" customHeight="1" x14ac:dyDescent="0.2">
      <c r="A22" s="142">
        <v>1</v>
      </c>
      <c r="B22" s="364" t="s">
        <v>80</v>
      </c>
      <c r="C22" s="365" t="s">
        <v>202</v>
      </c>
      <c r="D22" s="365" t="s">
        <v>257</v>
      </c>
      <c r="E22" s="366" t="s">
        <v>196</v>
      </c>
      <c r="F22" s="367" t="s">
        <v>111</v>
      </c>
      <c r="G22" s="367" t="s">
        <v>103</v>
      </c>
      <c r="H22" s="378" t="s">
        <v>37</v>
      </c>
      <c r="I22" s="368">
        <v>1992500</v>
      </c>
      <c r="J22" s="304">
        <v>1992500</v>
      </c>
      <c r="K22" s="305">
        <f t="shared" si="0"/>
        <v>1</v>
      </c>
      <c r="L22" s="369">
        <v>662255.12</v>
      </c>
      <c r="M22" s="306"/>
      <c r="N22" s="216"/>
    </row>
    <row r="23" spans="1:14" s="2" customFormat="1" ht="30" customHeight="1" x14ac:dyDescent="0.2">
      <c r="A23" s="201">
        <v>2</v>
      </c>
      <c r="B23" s="202" t="s">
        <v>91</v>
      </c>
      <c r="C23" s="206" t="s">
        <v>200</v>
      </c>
      <c r="D23" s="206" t="s">
        <v>256</v>
      </c>
      <c r="E23" s="206" t="s">
        <v>213</v>
      </c>
      <c r="F23" s="225" t="s">
        <v>109</v>
      </c>
      <c r="G23" s="225" t="s">
        <v>108</v>
      </c>
      <c r="H23" s="379" t="s">
        <v>37</v>
      </c>
      <c r="I23" s="226">
        <v>1000000</v>
      </c>
      <c r="J23" s="95">
        <v>0</v>
      </c>
      <c r="K23" s="94">
        <f t="shared" ref="K23:K27" si="3">J23/I23</f>
        <v>0</v>
      </c>
      <c r="L23" s="95">
        <v>0</v>
      </c>
      <c r="M23" s="204"/>
      <c r="N23" s="216"/>
    </row>
    <row r="24" spans="1:14" s="2" customFormat="1" ht="30" customHeight="1" x14ac:dyDescent="0.2">
      <c r="A24" s="201">
        <v>3</v>
      </c>
      <c r="B24" s="334" t="s">
        <v>296</v>
      </c>
      <c r="C24" s="206" t="s">
        <v>200</v>
      </c>
      <c r="D24" s="335" t="s">
        <v>194</v>
      </c>
      <c r="E24" s="335" t="s">
        <v>212</v>
      </c>
      <c r="F24" s="380" t="s">
        <v>297</v>
      </c>
      <c r="G24" s="380" t="s">
        <v>298</v>
      </c>
      <c r="H24" s="379" t="s">
        <v>37</v>
      </c>
      <c r="I24" s="334">
        <v>2000000</v>
      </c>
      <c r="J24" s="95">
        <v>844061.34000000008</v>
      </c>
      <c r="K24" s="94">
        <f t="shared" si="3"/>
        <v>0.42203067000000005</v>
      </c>
      <c r="L24" s="95">
        <v>237918.7</v>
      </c>
      <c r="M24" s="204"/>
      <c r="N24" s="216"/>
    </row>
    <row r="25" spans="1:14" s="117" customFormat="1" ht="30" customHeight="1" x14ac:dyDescent="0.2">
      <c r="A25" s="337">
        <v>4</v>
      </c>
      <c r="B25" s="334" t="s">
        <v>299</v>
      </c>
      <c r="C25" s="206" t="s">
        <v>201</v>
      </c>
      <c r="D25" s="377" t="s">
        <v>342</v>
      </c>
      <c r="E25" s="224" t="s">
        <v>343</v>
      </c>
      <c r="F25" s="380" t="s">
        <v>301</v>
      </c>
      <c r="G25" s="380" t="s">
        <v>302</v>
      </c>
      <c r="H25" s="379" t="s">
        <v>37</v>
      </c>
      <c r="I25" s="334">
        <v>9222000</v>
      </c>
      <c r="J25" s="108">
        <v>7394520.7000000002</v>
      </c>
      <c r="K25" s="94">
        <f t="shared" si="3"/>
        <v>0.80183481891129904</v>
      </c>
      <c r="L25" s="108">
        <v>0</v>
      </c>
      <c r="M25" s="208"/>
      <c r="N25" s="227"/>
    </row>
    <row r="26" spans="1:14" ht="30" customHeight="1" x14ac:dyDescent="0.2">
      <c r="A26" s="337">
        <v>5</v>
      </c>
      <c r="B26" s="334" t="s">
        <v>300</v>
      </c>
      <c r="C26" s="206" t="s">
        <v>201</v>
      </c>
      <c r="D26" s="381" t="s">
        <v>342</v>
      </c>
      <c r="E26" s="224" t="s">
        <v>343</v>
      </c>
      <c r="F26" s="380" t="s">
        <v>301</v>
      </c>
      <c r="G26" s="380" t="s">
        <v>303</v>
      </c>
      <c r="H26" s="379" t="s">
        <v>37</v>
      </c>
      <c r="I26" s="334">
        <v>6219140</v>
      </c>
      <c r="J26" s="95">
        <v>3785147.83</v>
      </c>
      <c r="K26" s="94">
        <f t="shared" si="3"/>
        <v>0.60862881845399852</v>
      </c>
      <c r="L26" s="95">
        <v>0</v>
      </c>
      <c r="M26" s="204"/>
      <c r="N26" s="194"/>
    </row>
    <row r="27" spans="1:14" s="2" customFormat="1" ht="30" customHeight="1" thickBot="1" x14ac:dyDescent="0.25">
      <c r="A27" s="192">
        <v>6</v>
      </c>
      <c r="B27" s="209" t="s">
        <v>85</v>
      </c>
      <c r="C27" s="316" t="s">
        <v>277</v>
      </c>
      <c r="D27" s="316" t="s">
        <v>340</v>
      </c>
      <c r="E27" s="316" t="s">
        <v>341</v>
      </c>
      <c r="F27" s="339" t="s">
        <v>338</v>
      </c>
      <c r="G27" s="339" t="s">
        <v>339</v>
      </c>
      <c r="H27" s="212" t="s">
        <v>37</v>
      </c>
      <c r="I27" s="209">
        <v>2500000</v>
      </c>
      <c r="J27" s="383">
        <v>1259226.43</v>
      </c>
      <c r="K27" s="312">
        <f t="shared" si="3"/>
        <v>0.503690572</v>
      </c>
      <c r="L27" s="311">
        <v>1259226.43</v>
      </c>
      <c r="M27" s="314"/>
      <c r="N27" s="216"/>
    </row>
    <row r="28" spans="1:14" x14ac:dyDescent="0.2">
      <c r="A28" s="194"/>
      <c r="B28" s="194"/>
      <c r="C28" s="194"/>
      <c r="D28" s="194"/>
      <c r="E28" s="194"/>
      <c r="F28" s="194"/>
      <c r="G28" s="194"/>
      <c r="H28" s="194"/>
      <c r="I28" s="194"/>
      <c r="J28" s="194"/>
      <c r="K28" s="194"/>
      <c r="L28" s="194"/>
      <c r="M28" s="194"/>
      <c r="N28" s="194"/>
    </row>
    <row r="29" spans="1:14" x14ac:dyDescent="0.2">
      <c r="A29" s="194"/>
      <c r="B29" s="194"/>
      <c r="C29" s="194"/>
      <c r="D29" s="194"/>
      <c r="E29" s="194"/>
      <c r="F29" s="194"/>
      <c r="G29" s="194"/>
      <c r="H29" s="194"/>
      <c r="I29" s="194"/>
      <c r="J29" s="194"/>
      <c r="K29" s="194"/>
      <c r="L29" s="194"/>
      <c r="M29" s="194"/>
      <c r="N29" s="194"/>
    </row>
    <row r="30" spans="1:14" x14ac:dyDescent="0.2">
      <c r="A30" s="194"/>
      <c r="B30" s="194"/>
      <c r="C30" s="194"/>
      <c r="D30" s="194"/>
      <c r="E30" s="194"/>
      <c r="F30" s="194"/>
      <c r="G30" s="194"/>
      <c r="H30" s="194"/>
      <c r="I30" s="194"/>
      <c r="J30" s="194"/>
      <c r="K30" s="194"/>
      <c r="L30" s="194"/>
      <c r="M30" s="194"/>
      <c r="N30" s="194"/>
    </row>
    <row r="31" spans="1:14" x14ac:dyDescent="0.2">
      <c r="A31" s="194"/>
      <c r="B31" s="194"/>
      <c r="C31" s="194"/>
      <c r="D31" s="194"/>
      <c r="E31" s="194"/>
      <c r="F31" s="194"/>
      <c r="G31" s="194"/>
      <c r="H31" s="194"/>
      <c r="I31" s="194"/>
      <c r="J31" s="194"/>
      <c r="K31" s="194"/>
      <c r="L31" s="194"/>
      <c r="M31" s="194"/>
      <c r="N31" s="194"/>
    </row>
  </sheetData>
  <mergeCells count="16">
    <mergeCell ref="A1:M1"/>
    <mergeCell ref="A2:A3"/>
    <mergeCell ref="B2:B3"/>
    <mergeCell ref="D2:G2"/>
    <mergeCell ref="H2:H3"/>
    <mergeCell ref="I2:K2"/>
    <mergeCell ref="L2:L3"/>
    <mergeCell ref="M2:M3"/>
    <mergeCell ref="A4:M4"/>
    <mergeCell ref="A21:M21"/>
    <mergeCell ref="F15:F18"/>
    <mergeCell ref="G15:G18"/>
    <mergeCell ref="D15:D18"/>
    <mergeCell ref="E15:E18"/>
    <mergeCell ref="C15:C18"/>
    <mergeCell ref="A15:A18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"/>
  <sheetViews>
    <sheetView zoomScaleNormal="100" workbookViewId="0">
      <pane ySplit="3" topLeftCell="A7" activePane="bottomLeft" state="frozen"/>
      <selection pane="bottomLeft" activeCell="J3" sqref="J3:K3"/>
    </sheetView>
  </sheetViews>
  <sheetFormatPr defaultRowHeight="15" x14ac:dyDescent="0.25"/>
  <cols>
    <col min="1" max="1" width="4" customWidth="1"/>
    <col min="2" max="2" width="34.7109375" customWidth="1"/>
    <col min="3" max="3" width="12.140625" customWidth="1"/>
    <col min="4" max="7" width="12" customWidth="1"/>
    <col min="8" max="8" width="6.7109375" customWidth="1"/>
    <col min="9" max="10" width="14.7109375" customWidth="1"/>
    <col min="11" max="11" width="9.7109375" customWidth="1"/>
    <col min="12" max="13" width="14.7109375" customWidth="1"/>
  </cols>
  <sheetData>
    <row r="1" spans="1:13" s="1" customFormat="1" ht="15.75" customHeight="1" thickBot="1" x14ac:dyDescent="0.25">
      <c r="A1" s="418" t="s">
        <v>314</v>
      </c>
      <c r="B1" s="419"/>
      <c r="C1" s="419"/>
      <c r="D1" s="419"/>
      <c r="E1" s="419"/>
      <c r="F1" s="419"/>
      <c r="G1" s="419"/>
      <c r="H1" s="419"/>
      <c r="I1" s="419"/>
      <c r="J1" s="419"/>
      <c r="K1" s="419"/>
      <c r="L1" s="419"/>
      <c r="M1" s="420"/>
    </row>
    <row r="2" spans="1:13" s="1" customFormat="1" ht="15.75" customHeight="1" thickBot="1" x14ac:dyDescent="0.25">
      <c r="A2" s="428" t="s">
        <v>11</v>
      </c>
      <c r="B2" s="430" t="s">
        <v>0</v>
      </c>
      <c r="C2" s="330"/>
      <c r="D2" s="423" t="s">
        <v>1</v>
      </c>
      <c r="E2" s="424"/>
      <c r="F2" s="424"/>
      <c r="G2" s="425"/>
      <c r="H2" s="430" t="s">
        <v>2</v>
      </c>
      <c r="I2" s="423" t="s">
        <v>3</v>
      </c>
      <c r="J2" s="424"/>
      <c r="K2" s="425"/>
      <c r="L2" s="426" t="s">
        <v>320</v>
      </c>
      <c r="M2" s="421" t="s">
        <v>10</v>
      </c>
    </row>
    <row r="3" spans="1:13" s="1" customFormat="1" ht="45" customHeight="1" thickBot="1" x14ac:dyDescent="0.25">
      <c r="A3" s="429"/>
      <c r="B3" s="431"/>
      <c r="C3" s="331" t="s">
        <v>4</v>
      </c>
      <c r="D3" s="146" t="s">
        <v>5</v>
      </c>
      <c r="E3" s="147" t="s">
        <v>9</v>
      </c>
      <c r="F3" s="331" t="s">
        <v>6</v>
      </c>
      <c r="G3" s="148" t="s">
        <v>7</v>
      </c>
      <c r="H3" s="431"/>
      <c r="I3" s="346" t="s">
        <v>8</v>
      </c>
      <c r="J3" s="149" t="s">
        <v>344</v>
      </c>
      <c r="K3" s="386" t="s">
        <v>345</v>
      </c>
      <c r="L3" s="427"/>
      <c r="M3" s="422"/>
    </row>
    <row r="4" spans="1:13" x14ac:dyDescent="0.25">
      <c r="A4" s="432" t="s">
        <v>113</v>
      </c>
      <c r="B4" s="433"/>
      <c r="C4" s="433"/>
      <c r="D4" s="433"/>
      <c r="E4" s="433"/>
      <c r="F4" s="433"/>
      <c r="G4" s="433"/>
      <c r="H4" s="433"/>
      <c r="I4" s="433"/>
      <c r="J4" s="433"/>
      <c r="K4" s="433"/>
      <c r="L4" s="433"/>
      <c r="M4" s="434"/>
    </row>
    <row r="5" spans="1:13" s="3" customFormat="1" ht="15" customHeight="1" x14ac:dyDescent="0.25">
      <c r="A5" s="118">
        <v>1</v>
      </c>
      <c r="B5" s="119" t="s">
        <v>114</v>
      </c>
      <c r="C5" s="476" t="s">
        <v>279</v>
      </c>
      <c r="D5" s="406" t="s">
        <v>216</v>
      </c>
      <c r="E5" s="471" t="s">
        <v>121</v>
      </c>
      <c r="F5" s="471" t="s">
        <v>121</v>
      </c>
      <c r="G5" s="474" t="s">
        <v>309</v>
      </c>
      <c r="H5" s="120"/>
      <c r="I5" s="74"/>
      <c r="J5" s="25"/>
      <c r="K5" s="26"/>
      <c r="L5" s="27"/>
      <c r="M5" s="121"/>
    </row>
    <row r="6" spans="1:13" ht="15" customHeight="1" x14ac:dyDescent="0.25">
      <c r="A6" s="55"/>
      <c r="B6" s="122" t="s">
        <v>115</v>
      </c>
      <c r="C6" s="477"/>
      <c r="D6" s="407"/>
      <c r="E6" s="472"/>
      <c r="F6" s="472"/>
      <c r="G6" s="475"/>
      <c r="H6" s="120" t="s">
        <v>37</v>
      </c>
      <c r="I6" s="74">
        <v>40423203</v>
      </c>
      <c r="J6" s="25">
        <v>40423203</v>
      </c>
      <c r="K6" s="26">
        <f>J6/I6</f>
        <v>1</v>
      </c>
      <c r="L6" s="27">
        <v>2867576</v>
      </c>
      <c r="M6" s="121"/>
    </row>
    <row r="7" spans="1:13" ht="15" customHeight="1" x14ac:dyDescent="0.25">
      <c r="A7" s="123"/>
      <c r="B7" s="124" t="s">
        <v>116</v>
      </c>
      <c r="C7" s="477"/>
      <c r="D7" s="407"/>
      <c r="E7" s="472"/>
      <c r="F7" s="472"/>
      <c r="G7" s="475"/>
      <c r="H7" s="125" t="s">
        <v>37</v>
      </c>
      <c r="I7" s="126">
        <v>18169412</v>
      </c>
      <c r="J7" s="25">
        <v>18169412</v>
      </c>
      <c r="K7" s="26">
        <f>J7/I7</f>
        <v>1</v>
      </c>
      <c r="L7" s="27">
        <v>0</v>
      </c>
      <c r="M7" s="121"/>
    </row>
    <row r="8" spans="1:13" ht="15" customHeight="1" x14ac:dyDescent="0.25">
      <c r="A8" s="127"/>
      <c r="B8" s="128" t="s">
        <v>117</v>
      </c>
      <c r="C8" s="477"/>
      <c r="D8" s="407"/>
      <c r="E8" s="472"/>
      <c r="F8" s="472"/>
      <c r="G8" s="475"/>
      <c r="H8" s="125" t="s">
        <v>37</v>
      </c>
      <c r="I8" s="129">
        <v>1407385</v>
      </c>
      <c r="J8" s="25">
        <v>1407385</v>
      </c>
      <c r="K8" s="26">
        <f>J8/I8</f>
        <v>1</v>
      </c>
      <c r="L8" s="27">
        <v>0</v>
      </c>
      <c r="M8" s="121"/>
    </row>
    <row r="9" spans="1:13" ht="15" customHeight="1" x14ac:dyDescent="0.25">
      <c r="A9" s="130"/>
      <c r="B9" s="131" t="s">
        <v>118</v>
      </c>
      <c r="C9" s="478"/>
      <c r="D9" s="408"/>
      <c r="E9" s="473"/>
      <c r="F9" s="473"/>
      <c r="G9" s="475"/>
      <c r="H9" s="132" t="s">
        <v>37</v>
      </c>
      <c r="I9" s="131">
        <f>SUM(I6:I8)</f>
        <v>60000000</v>
      </c>
      <c r="J9" s="131">
        <f>SUM(J6:J8)</f>
        <v>60000000</v>
      </c>
      <c r="K9" s="69">
        <f>J9/I9</f>
        <v>1</v>
      </c>
      <c r="L9" s="131">
        <f>SUM(L6:L8)</f>
        <v>2867576</v>
      </c>
      <c r="M9" s="133"/>
    </row>
    <row r="10" spans="1:13" ht="45" customHeight="1" thickBot="1" x14ac:dyDescent="0.3">
      <c r="A10" s="54">
        <v>2</v>
      </c>
      <c r="B10" s="134" t="s">
        <v>119</v>
      </c>
      <c r="C10" s="135" t="s">
        <v>202</v>
      </c>
      <c r="D10" s="91" t="s">
        <v>217</v>
      </c>
      <c r="E10" s="136" t="s">
        <v>122</v>
      </c>
      <c r="F10" s="136" t="s">
        <v>122</v>
      </c>
      <c r="G10" s="342" t="s">
        <v>308</v>
      </c>
      <c r="H10" s="76" t="s">
        <v>37</v>
      </c>
      <c r="I10" s="77">
        <v>11000000</v>
      </c>
      <c r="J10" s="53">
        <v>2500000</v>
      </c>
      <c r="K10" s="49">
        <f>J10/I10</f>
        <v>0.22727272727272727</v>
      </c>
      <c r="L10" s="53">
        <v>0</v>
      </c>
      <c r="M10" s="137"/>
    </row>
    <row r="11" spans="1:13" s="3" customFormat="1" ht="15.75" thickBot="1" x14ac:dyDescent="0.3">
      <c r="A11" s="465" t="s">
        <v>120</v>
      </c>
      <c r="B11" s="466"/>
      <c r="C11" s="466"/>
      <c r="D11" s="466"/>
      <c r="E11" s="466"/>
      <c r="F11" s="466"/>
      <c r="G11" s="466"/>
      <c r="H11" s="466"/>
      <c r="I11" s="466"/>
      <c r="J11" s="466"/>
      <c r="K11" s="466"/>
      <c r="L11" s="466"/>
      <c r="M11" s="467"/>
    </row>
    <row r="12" spans="1:13" s="3" customFormat="1" ht="60" x14ac:dyDescent="0.25">
      <c r="A12" s="142">
        <v>1</v>
      </c>
      <c r="B12" s="298" t="s">
        <v>123</v>
      </c>
      <c r="C12" s="299" t="s">
        <v>261</v>
      </c>
      <c r="D12" s="300" t="s">
        <v>281</v>
      </c>
      <c r="E12" s="300" t="s">
        <v>286</v>
      </c>
      <c r="F12" s="301" t="s">
        <v>127</v>
      </c>
      <c r="G12" s="343" t="s">
        <v>304</v>
      </c>
      <c r="H12" s="302" t="s">
        <v>37</v>
      </c>
      <c r="I12" s="303">
        <v>13634032</v>
      </c>
      <c r="J12" s="304">
        <v>12270613</v>
      </c>
      <c r="K12" s="305">
        <f t="shared" ref="K12:K15" si="0">J12/I12</f>
        <v>0.89999884113518291</v>
      </c>
      <c r="L12" s="304">
        <v>0</v>
      </c>
      <c r="M12" s="306"/>
    </row>
    <row r="13" spans="1:13" s="3" customFormat="1" ht="60" x14ac:dyDescent="0.25">
      <c r="A13" s="201">
        <v>2</v>
      </c>
      <c r="B13" s="253" t="s">
        <v>124</v>
      </c>
      <c r="C13" s="295" t="s">
        <v>261</v>
      </c>
      <c r="D13" s="296" t="s">
        <v>282</v>
      </c>
      <c r="E13" s="296" t="s">
        <v>287</v>
      </c>
      <c r="F13" s="297" t="s">
        <v>128</v>
      </c>
      <c r="G13" s="344" t="s">
        <v>304</v>
      </c>
      <c r="H13" s="203" t="s">
        <v>37</v>
      </c>
      <c r="I13" s="245">
        <v>8569651</v>
      </c>
      <c r="J13" s="95">
        <v>8231200</v>
      </c>
      <c r="K13" s="94">
        <f t="shared" si="0"/>
        <v>0.9605058595735112</v>
      </c>
      <c r="L13" s="95">
        <v>0</v>
      </c>
      <c r="M13" s="204"/>
    </row>
    <row r="14" spans="1:13" s="3" customFormat="1" ht="60" customHeight="1" x14ac:dyDescent="0.25">
      <c r="A14" s="201">
        <v>3</v>
      </c>
      <c r="B14" s="253" t="s">
        <v>125</v>
      </c>
      <c r="C14" s="295" t="s">
        <v>261</v>
      </c>
      <c r="D14" s="296" t="s">
        <v>283</v>
      </c>
      <c r="E14" s="296" t="s">
        <v>213</v>
      </c>
      <c r="F14" s="297" t="s">
        <v>129</v>
      </c>
      <c r="G14" s="344" t="s">
        <v>305</v>
      </c>
      <c r="H14" s="203" t="s">
        <v>37</v>
      </c>
      <c r="I14" s="245">
        <v>10197423</v>
      </c>
      <c r="J14" s="95">
        <v>9177680</v>
      </c>
      <c r="K14" s="94">
        <f t="shared" si="0"/>
        <v>0.89999993135520606</v>
      </c>
      <c r="L14" s="95">
        <v>0</v>
      </c>
      <c r="M14" s="204"/>
    </row>
    <row r="15" spans="1:13" s="3" customFormat="1" ht="45" customHeight="1" x14ac:dyDescent="0.25">
      <c r="A15" s="201">
        <v>4</v>
      </c>
      <c r="B15" s="253" t="s">
        <v>126</v>
      </c>
      <c r="C15" s="295" t="s">
        <v>261</v>
      </c>
      <c r="D15" s="296" t="s">
        <v>285</v>
      </c>
      <c r="E15" s="296" t="s">
        <v>222</v>
      </c>
      <c r="F15" s="297" t="s">
        <v>130</v>
      </c>
      <c r="G15" s="344" t="s">
        <v>306</v>
      </c>
      <c r="H15" s="203" t="s">
        <v>37</v>
      </c>
      <c r="I15" s="245">
        <v>1555200</v>
      </c>
      <c r="J15" s="95">
        <v>1527149</v>
      </c>
      <c r="K15" s="94">
        <f t="shared" si="0"/>
        <v>0.98196309156378603</v>
      </c>
      <c r="L15" s="95">
        <v>124000</v>
      </c>
      <c r="M15" s="204"/>
    </row>
    <row r="16" spans="1:13" s="3" customFormat="1" ht="45" customHeight="1" thickBot="1" x14ac:dyDescent="0.3">
      <c r="A16" s="192">
        <v>5</v>
      </c>
      <c r="B16" s="274" t="s">
        <v>284</v>
      </c>
      <c r="C16" s="307" t="s">
        <v>261</v>
      </c>
      <c r="D16" s="308" t="s">
        <v>209</v>
      </c>
      <c r="E16" s="308" t="s">
        <v>288</v>
      </c>
      <c r="F16" s="309" t="s">
        <v>289</v>
      </c>
      <c r="G16" s="341" t="s">
        <v>306</v>
      </c>
      <c r="H16" s="212" t="s">
        <v>37</v>
      </c>
      <c r="I16" s="310">
        <v>15069280</v>
      </c>
      <c r="J16" s="311">
        <v>14614195</v>
      </c>
      <c r="K16" s="312">
        <f t="shared" ref="K16" si="1">J16/I16</f>
        <v>0.9698004815094019</v>
      </c>
      <c r="L16" s="313">
        <v>0</v>
      </c>
      <c r="M16" s="314"/>
    </row>
  </sheetData>
  <mergeCells count="15">
    <mergeCell ref="F5:F9"/>
    <mergeCell ref="G5:G9"/>
    <mergeCell ref="A4:M4"/>
    <mergeCell ref="A11:M11"/>
    <mergeCell ref="A1:M1"/>
    <mergeCell ref="A2:A3"/>
    <mergeCell ref="B2:B3"/>
    <mergeCell ref="D2:G2"/>
    <mergeCell ref="H2:H3"/>
    <mergeCell ref="I2:K2"/>
    <mergeCell ref="L2:L3"/>
    <mergeCell ref="M2:M3"/>
    <mergeCell ref="C5:C9"/>
    <mergeCell ref="D5:D9"/>
    <mergeCell ref="E5:E9"/>
  </mergeCells>
  <pageMargins left="0.7" right="0.7" top="0.75" bottom="0.75" header="0.3" footer="0.3"/>
  <pageSetup paperSize="9" scale="7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"/>
  <sheetViews>
    <sheetView workbookViewId="0">
      <pane ySplit="3" topLeftCell="A4" activePane="bottomLeft" state="frozen"/>
      <selection pane="bottomLeft" activeCell="L7" sqref="L7"/>
    </sheetView>
  </sheetViews>
  <sheetFormatPr defaultRowHeight="15" x14ac:dyDescent="0.25"/>
  <cols>
    <col min="1" max="1" width="4" customWidth="1"/>
    <col min="2" max="2" width="34.7109375" customWidth="1"/>
    <col min="3" max="3" width="13.85546875" customWidth="1"/>
    <col min="4" max="7" width="12" customWidth="1"/>
    <col min="8" max="8" width="6.7109375" customWidth="1"/>
    <col min="9" max="10" width="14.7109375" customWidth="1"/>
    <col min="11" max="11" width="9.7109375" customWidth="1"/>
    <col min="12" max="13" width="14.7109375" customWidth="1"/>
  </cols>
  <sheetData>
    <row r="1" spans="1:13" s="1" customFormat="1" ht="15.75" customHeight="1" thickBot="1" x14ac:dyDescent="0.25">
      <c r="A1" s="418" t="s">
        <v>315</v>
      </c>
      <c r="B1" s="419"/>
      <c r="C1" s="419"/>
      <c r="D1" s="419"/>
      <c r="E1" s="419"/>
      <c r="F1" s="419"/>
      <c r="G1" s="419"/>
      <c r="H1" s="419"/>
      <c r="I1" s="419"/>
      <c r="J1" s="419"/>
      <c r="K1" s="419"/>
      <c r="L1" s="419"/>
      <c r="M1" s="420"/>
    </row>
    <row r="2" spans="1:13" s="1" customFormat="1" ht="15.75" customHeight="1" thickBot="1" x14ac:dyDescent="0.25">
      <c r="A2" s="428" t="s">
        <v>11</v>
      </c>
      <c r="B2" s="430" t="s">
        <v>0</v>
      </c>
      <c r="C2" s="330"/>
      <c r="D2" s="423" t="s">
        <v>1</v>
      </c>
      <c r="E2" s="424"/>
      <c r="F2" s="424"/>
      <c r="G2" s="425"/>
      <c r="H2" s="430" t="s">
        <v>2</v>
      </c>
      <c r="I2" s="423" t="s">
        <v>3</v>
      </c>
      <c r="J2" s="424"/>
      <c r="K2" s="425"/>
      <c r="L2" s="426" t="s">
        <v>320</v>
      </c>
      <c r="M2" s="421" t="s">
        <v>10</v>
      </c>
    </row>
    <row r="3" spans="1:13" s="1" customFormat="1" ht="45" customHeight="1" thickBot="1" x14ac:dyDescent="0.25">
      <c r="A3" s="429"/>
      <c r="B3" s="431"/>
      <c r="C3" s="331" t="s">
        <v>4</v>
      </c>
      <c r="D3" s="146" t="s">
        <v>5</v>
      </c>
      <c r="E3" s="147" t="s">
        <v>9</v>
      </c>
      <c r="F3" s="331" t="s">
        <v>6</v>
      </c>
      <c r="G3" s="148" t="s">
        <v>7</v>
      </c>
      <c r="H3" s="431"/>
      <c r="I3" s="346" t="s">
        <v>8</v>
      </c>
      <c r="J3" s="149" t="s">
        <v>344</v>
      </c>
      <c r="K3" s="386" t="s">
        <v>345</v>
      </c>
      <c r="L3" s="427"/>
      <c r="M3" s="422"/>
    </row>
    <row r="4" spans="1:13" x14ac:dyDescent="0.25">
      <c r="A4" s="432" t="s">
        <v>136</v>
      </c>
      <c r="B4" s="433"/>
      <c r="C4" s="433"/>
      <c r="D4" s="433"/>
      <c r="E4" s="433"/>
      <c r="F4" s="433"/>
      <c r="G4" s="433"/>
      <c r="H4" s="433"/>
      <c r="I4" s="433"/>
      <c r="J4" s="433"/>
      <c r="K4" s="433"/>
      <c r="L4" s="433"/>
      <c r="M4" s="434"/>
    </row>
    <row r="5" spans="1:13" ht="15" customHeight="1" x14ac:dyDescent="0.25">
      <c r="A5" s="235">
        <v>1</v>
      </c>
      <c r="B5" s="223" t="s">
        <v>137</v>
      </c>
      <c r="C5" s="406" t="s">
        <v>199</v>
      </c>
      <c r="D5" s="406" t="s">
        <v>197</v>
      </c>
      <c r="E5" s="406" t="s">
        <v>196</v>
      </c>
      <c r="F5" s="410" t="s">
        <v>139</v>
      </c>
      <c r="G5" s="410" t="s">
        <v>140</v>
      </c>
      <c r="H5" s="125"/>
      <c r="I5" s="236"/>
      <c r="J5" s="25"/>
      <c r="K5" s="26"/>
      <c r="L5" s="27"/>
      <c r="M5" s="121"/>
    </row>
    <row r="6" spans="1:13" ht="15" customHeight="1" x14ac:dyDescent="0.25">
      <c r="A6" s="237"/>
      <c r="B6" s="126" t="s">
        <v>12</v>
      </c>
      <c r="C6" s="407"/>
      <c r="D6" s="407"/>
      <c r="E6" s="407"/>
      <c r="F6" s="410"/>
      <c r="G6" s="410"/>
      <c r="H6" s="125" t="s">
        <v>37</v>
      </c>
      <c r="I6" s="152">
        <v>7062200</v>
      </c>
      <c r="J6" s="25">
        <v>3043723.66</v>
      </c>
      <c r="K6" s="26">
        <f t="shared" ref="K6:K8" si="0">J6/I6</f>
        <v>0.43098802922602025</v>
      </c>
      <c r="L6" s="25">
        <v>849441.02</v>
      </c>
      <c r="M6" s="121"/>
    </row>
    <row r="7" spans="1:13" ht="15" customHeight="1" x14ac:dyDescent="0.25">
      <c r="A7" s="234"/>
      <c r="B7" s="129" t="s">
        <v>13</v>
      </c>
      <c r="C7" s="407"/>
      <c r="D7" s="407"/>
      <c r="E7" s="407"/>
      <c r="F7" s="410"/>
      <c r="G7" s="410"/>
      <c r="H7" s="125" t="s">
        <v>37</v>
      </c>
      <c r="I7" s="153">
        <v>4724800</v>
      </c>
      <c r="J7" s="25">
        <v>1635667.1400000001</v>
      </c>
      <c r="K7" s="26">
        <f t="shared" si="0"/>
        <v>0.34618759312563496</v>
      </c>
      <c r="L7" s="27">
        <v>781747.4</v>
      </c>
      <c r="M7" s="121"/>
    </row>
    <row r="8" spans="1:13" ht="15" customHeight="1" thickBot="1" x14ac:dyDescent="0.3">
      <c r="A8" s="238"/>
      <c r="B8" s="239" t="s">
        <v>14</v>
      </c>
      <c r="C8" s="480"/>
      <c r="D8" s="480"/>
      <c r="E8" s="480"/>
      <c r="F8" s="479"/>
      <c r="G8" s="479"/>
      <c r="H8" s="70" t="s">
        <v>37</v>
      </c>
      <c r="I8" s="154">
        <f>SUM(I6:I7)</f>
        <v>11787000</v>
      </c>
      <c r="J8" s="154">
        <f>SUM(J6:J7)</f>
        <v>4679390.8000000007</v>
      </c>
      <c r="K8" s="30">
        <f t="shared" si="0"/>
        <v>0.39699591074913049</v>
      </c>
      <c r="L8" s="240">
        <f>SUM(L6:L7)</f>
        <v>1631188.42</v>
      </c>
      <c r="M8" s="121"/>
    </row>
    <row r="9" spans="1:13" s="3" customFormat="1" x14ac:dyDescent="0.25">
      <c r="A9" s="465" t="s">
        <v>280</v>
      </c>
      <c r="B9" s="466"/>
      <c r="C9" s="466"/>
      <c r="D9" s="466"/>
      <c r="E9" s="466"/>
      <c r="F9" s="466"/>
      <c r="G9" s="466"/>
      <c r="H9" s="466"/>
      <c r="I9" s="466"/>
      <c r="J9" s="466"/>
      <c r="K9" s="466"/>
      <c r="L9" s="466"/>
      <c r="M9" s="466"/>
    </row>
    <row r="10" spans="1:13" s="3" customFormat="1" x14ac:dyDescent="0.25">
      <c r="A10" s="23"/>
      <c r="B10" s="56"/>
      <c r="F10" s="33"/>
      <c r="G10" s="33"/>
      <c r="H10" s="20"/>
      <c r="I10" s="34"/>
      <c r="J10" s="22"/>
      <c r="K10" s="21"/>
      <c r="L10" s="22"/>
    </row>
    <row r="11" spans="1:13" s="3" customFormat="1" ht="30" customHeight="1" x14ac:dyDescent="0.25">
      <c r="A11" s="23"/>
      <c r="B11" s="56"/>
      <c r="F11" s="33"/>
      <c r="G11" s="33"/>
      <c r="H11" s="20"/>
      <c r="I11" s="34"/>
      <c r="J11" s="22"/>
      <c r="K11" s="21"/>
      <c r="L11" s="31"/>
    </row>
  </sheetData>
  <mergeCells count="15">
    <mergeCell ref="A4:M4"/>
    <mergeCell ref="A1:M1"/>
    <mergeCell ref="A2:A3"/>
    <mergeCell ref="B2:B3"/>
    <mergeCell ref="D2:G2"/>
    <mergeCell ref="H2:H3"/>
    <mergeCell ref="I2:K2"/>
    <mergeCell ref="L2:L3"/>
    <mergeCell ref="M2:M3"/>
    <mergeCell ref="A9:M9"/>
    <mergeCell ref="F5:F8"/>
    <mergeCell ref="G5:G8"/>
    <mergeCell ref="C5:C8"/>
    <mergeCell ref="D5:D8"/>
    <mergeCell ref="E5:E8"/>
  </mergeCell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"/>
  <sheetViews>
    <sheetView workbookViewId="0">
      <pane ySplit="3" topLeftCell="A4" activePane="bottomLeft" state="frozen"/>
      <selection pane="bottomLeft" activeCell="L11" sqref="L11"/>
    </sheetView>
  </sheetViews>
  <sheetFormatPr defaultRowHeight="15" x14ac:dyDescent="0.25"/>
  <cols>
    <col min="1" max="1" width="4" customWidth="1"/>
    <col min="2" max="2" width="34.7109375" customWidth="1"/>
    <col min="3" max="3" width="13" customWidth="1"/>
    <col min="4" max="7" width="12" customWidth="1"/>
    <col min="8" max="8" width="6.7109375" customWidth="1"/>
    <col min="9" max="10" width="14.7109375" customWidth="1"/>
    <col min="11" max="11" width="9.7109375" customWidth="1"/>
    <col min="12" max="13" width="14.7109375" customWidth="1"/>
  </cols>
  <sheetData>
    <row r="1" spans="1:13" s="1" customFormat="1" ht="15.75" customHeight="1" thickBot="1" x14ac:dyDescent="0.25">
      <c r="A1" s="418" t="s">
        <v>316</v>
      </c>
      <c r="B1" s="419"/>
      <c r="C1" s="419"/>
      <c r="D1" s="419"/>
      <c r="E1" s="419"/>
      <c r="F1" s="419"/>
      <c r="G1" s="419"/>
      <c r="H1" s="419"/>
      <c r="I1" s="419"/>
      <c r="J1" s="419"/>
      <c r="K1" s="419"/>
      <c r="L1" s="419"/>
      <c r="M1" s="420"/>
    </row>
    <row r="2" spans="1:13" s="1" customFormat="1" ht="15.75" customHeight="1" thickBot="1" x14ac:dyDescent="0.25">
      <c r="A2" s="428" t="s">
        <v>11</v>
      </c>
      <c r="B2" s="430" t="s">
        <v>0</v>
      </c>
      <c r="C2" s="330"/>
      <c r="D2" s="423" t="s">
        <v>1</v>
      </c>
      <c r="E2" s="424"/>
      <c r="F2" s="424"/>
      <c r="G2" s="425"/>
      <c r="H2" s="430" t="s">
        <v>2</v>
      </c>
      <c r="I2" s="423" t="s">
        <v>3</v>
      </c>
      <c r="J2" s="424"/>
      <c r="K2" s="425"/>
      <c r="L2" s="426" t="s">
        <v>320</v>
      </c>
      <c r="M2" s="421" t="s">
        <v>10</v>
      </c>
    </row>
    <row r="3" spans="1:13" s="1" customFormat="1" ht="45" customHeight="1" thickBot="1" x14ac:dyDescent="0.25">
      <c r="A3" s="429"/>
      <c r="B3" s="431"/>
      <c r="C3" s="331" t="s">
        <v>4</v>
      </c>
      <c r="D3" s="146" t="s">
        <v>5</v>
      </c>
      <c r="E3" s="147" t="s">
        <v>9</v>
      </c>
      <c r="F3" s="331" t="s">
        <v>6</v>
      </c>
      <c r="G3" s="148" t="s">
        <v>7</v>
      </c>
      <c r="H3" s="431"/>
      <c r="I3" s="346" t="s">
        <v>8</v>
      </c>
      <c r="J3" s="149" t="s">
        <v>344</v>
      </c>
      <c r="K3" s="386" t="s">
        <v>345</v>
      </c>
      <c r="L3" s="427"/>
      <c r="M3" s="422"/>
    </row>
    <row r="4" spans="1:13" x14ac:dyDescent="0.25">
      <c r="A4" s="432" t="s">
        <v>142</v>
      </c>
      <c r="B4" s="433"/>
      <c r="C4" s="433"/>
      <c r="D4" s="433"/>
      <c r="E4" s="433"/>
      <c r="F4" s="433"/>
      <c r="G4" s="433"/>
      <c r="H4" s="433"/>
      <c r="I4" s="433"/>
      <c r="J4" s="433"/>
      <c r="K4" s="433"/>
      <c r="L4" s="433"/>
      <c r="M4" s="434"/>
    </row>
    <row r="5" spans="1:13" s="3" customFormat="1" ht="15" customHeight="1" x14ac:dyDescent="0.25">
      <c r="A5" s="201">
        <v>1</v>
      </c>
      <c r="B5" s="242" t="s">
        <v>144</v>
      </c>
      <c r="C5" s="90" t="s">
        <v>200</v>
      </c>
      <c r="D5" s="90" t="s">
        <v>203</v>
      </c>
      <c r="E5" s="90" t="s">
        <v>158</v>
      </c>
      <c r="F5" s="90" t="s">
        <v>146</v>
      </c>
      <c r="G5" s="90" t="s">
        <v>147</v>
      </c>
      <c r="H5" s="243" t="s">
        <v>37</v>
      </c>
      <c r="I5" s="202">
        <v>60000000</v>
      </c>
      <c r="J5" s="66">
        <v>334230.14</v>
      </c>
      <c r="K5" s="63">
        <f>J5/I5</f>
        <v>5.5705023333333338E-3</v>
      </c>
      <c r="L5" s="62">
        <v>0</v>
      </c>
      <c r="M5" s="214"/>
    </row>
    <row r="6" spans="1:13" ht="30" customHeight="1" x14ac:dyDescent="0.25">
      <c r="A6" s="201">
        <v>2</v>
      </c>
      <c r="B6" s="242" t="s">
        <v>145</v>
      </c>
      <c r="C6" s="90" t="s">
        <v>200</v>
      </c>
      <c r="D6" s="90" t="s">
        <v>214</v>
      </c>
      <c r="E6" s="90" t="s">
        <v>204</v>
      </c>
      <c r="F6" s="90" t="s">
        <v>148</v>
      </c>
      <c r="G6" s="182" t="s">
        <v>149</v>
      </c>
      <c r="H6" s="138" t="s">
        <v>37</v>
      </c>
      <c r="I6" s="202">
        <v>6000000</v>
      </c>
      <c r="J6" s="78">
        <v>0</v>
      </c>
      <c r="K6" s="63">
        <f t="shared" ref="K6:K14" si="0">J6/I6</f>
        <v>0</v>
      </c>
      <c r="L6" s="62">
        <v>0</v>
      </c>
      <c r="M6" s="214"/>
    </row>
    <row r="7" spans="1:13" ht="30" customHeight="1" thickBot="1" x14ac:dyDescent="0.3">
      <c r="A7" s="54">
        <v>3</v>
      </c>
      <c r="B7" s="371" t="s">
        <v>330</v>
      </c>
      <c r="C7" s="91" t="s">
        <v>200</v>
      </c>
      <c r="D7" s="91" t="s">
        <v>333</v>
      </c>
      <c r="E7" s="91"/>
      <c r="F7" s="372" t="s">
        <v>331</v>
      </c>
      <c r="G7" s="373" t="s">
        <v>332</v>
      </c>
      <c r="H7" s="141" t="s">
        <v>37</v>
      </c>
      <c r="I7" s="359">
        <v>15000000</v>
      </c>
      <c r="J7" s="51">
        <v>0</v>
      </c>
      <c r="K7" s="49">
        <f t="shared" si="0"/>
        <v>0</v>
      </c>
      <c r="L7" s="48">
        <v>0</v>
      </c>
      <c r="M7" s="137"/>
    </row>
    <row r="8" spans="1:13" x14ac:dyDescent="0.25">
      <c r="A8" s="432" t="s">
        <v>143</v>
      </c>
      <c r="B8" s="433"/>
      <c r="C8" s="433"/>
      <c r="D8" s="433"/>
      <c r="E8" s="433"/>
      <c r="F8" s="433"/>
      <c r="G8" s="433"/>
      <c r="H8" s="433"/>
      <c r="I8" s="433"/>
      <c r="J8" s="433"/>
      <c r="K8" s="433"/>
      <c r="L8" s="433"/>
      <c r="M8" s="434"/>
    </row>
    <row r="9" spans="1:13" s="3" customFormat="1" ht="30" customHeight="1" x14ac:dyDescent="0.25">
      <c r="A9" s="201">
        <v>1</v>
      </c>
      <c r="B9" s="242" t="s">
        <v>150</v>
      </c>
      <c r="C9" s="90" t="s">
        <v>200</v>
      </c>
      <c r="D9" s="90" t="s">
        <v>214</v>
      </c>
      <c r="E9" s="90" t="s">
        <v>204</v>
      </c>
      <c r="F9" s="90" t="s">
        <v>148</v>
      </c>
      <c r="G9" s="182" t="s">
        <v>149</v>
      </c>
      <c r="H9" s="138" t="s">
        <v>37</v>
      </c>
      <c r="I9" s="245">
        <v>4000000</v>
      </c>
      <c r="J9" s="62">
        <v>472159.18000000005</v>
      </c>
      <c r="K9" s="63">
        <f t="shared" si="0"/>
        <v>0.11803979500000002</v>
      </c>
      <c r="L9" s="64">
        <v>21788.48</v>
      </c>
      <c r="M9" s="214"/>
    </row>
    <row r="10" spans="1:13" ht="30" customHeight="1" x14ac:dyDescent="0.25">
      <c r="A10" s="201">
        <v>2</v>
      </c>
      <c r="B10" s="242" t="s">
        <v>151</v>
      </c>
      <c r="C10" s="90" t="s">
        <v>202</v>
      </c>
      <c r="D10" s="90" t="s">
        <v>205</v>
      </c>
      <c r="E10" s="90" t="s">
        <v>195</v>
      </c>
      <c r="F10" s="182" t="s">
        <v>156</v>
      </c>
      <c r="G10" s="182" t="s">
        <v>157</v>
      </c>
      <c r="H10" s="138" t="s">
        <v>37</v>
      </c>
      <c r="I10" s="245">
        <f>10990000+2375000</f>
        <v>13365000</v>
      </c>
      <c r="J10" s="62">
        <v>13360383.6</v>
      </c>
      <c r="K10" s="63">
        <f t="shared" si="0"/>
        <v>0.9996545903479237</v>
      </c>
      <c r="L10" s="64">
        <v>1042437.33</v>
      </c>
      <c r="M10" s="214"/>
    </row>
    <row r="11" spans="1:13" x14ac:dyDescent="0.25">
      <c r="A11" s="60">
        <v>3</v>
      </c>
      <c r="B11" s="80" t="s">
        <v>152</v>
      </c>
      <c r="C11" s="114" t="s">
        <v>202</v>
      </c>
      <c r="D11" s="114" t="s">
        <v>207</v>
      </c>
      <c r="E11" s="114" t="s">
        <v>206</v>
      </c>
      <c r="F11" s="158" t="s">
        <v>158</v>
      </c>
      <c r="G11" s="158" t="s">
        <v>103</v>
      </c>
      <c r="H11" s="140" t="s">
        <v>37</v>
      </c>
      <c r="I11" s="246">
        <v>18266696.800000001</v>
      </c>
      <c r="J11" s="11">
        <v>2087056.38</v>
      </c>
      <c r="K11" s="16">
        <f t="shared" si="0"/>
        <v>0.11425472283527473</v>
      </c>
      <c r="L11" s="65">
        <v>757669.89</v>
      </c>
      <c r="M11" s="133"/>
    </row>
    <row r="12" spans="1:13" ht="30" customHeight="1" x14ac:dyDescent="0.25">
      <c r="A12" s="60">
        <v>4</v>
      </c>
      <c r="B12" s="80" t="s">
        <v>153</v>
      </c>
      <c r="C12" s="114" t="s">
        <v>200</v>
      </c>
      <c r="D12" s="114" t="s">
        <v>208</v>
      </c>
      <c r="E12" s="114" t="s">
        <v>141</v>
      </c>
      <c r="F12" s="158" t="s">
        <v>159</v>
      </c>
      <c r="G12" s="158" t="s">
        <v>160</v>
      </c>
      <c r="H12" s="140" t="s">
        <v>37</v>
      </c>
      <c r="I12" s="247">
        <v>9500000</v>
      </c>
      <c r="J12" s="11">
        <v>285855.84999999998</v>
      </c>
      <c r="K12" s="16">
        <f t="shared" si="0"/>
        <v>3.0090089473684207E-2</v>
      </c>
      <c r="L12" s="11">
        <v>260855.85</v>
      </c>
      <c r="M12" s="133"/>
    </row>
    <row r="13" spans="1:13" ht="30" customHeight="1" x14ac:dyDescent="0.25">
      <c r="A13" s="60">
        <v>5</v>
      </c>
      <c r="B13" s="80" t="s">
        <v>154</v>
      </c>
      <c r="C13" s="114" t="s">
        <v>200</v>
      </c>
      <c r="D13" s="114" t="s">
        <v>193</v>
      </c>
      <c r="E13" s="387" t="s">
        <v>346</v>
      </c>
      <c r="F13" s="158" t="s">
        <v>161</v>
      </c>
      <c r="G13" s="158" t="s">
        <v>160</v>
      </c>
      <c r="H13" s="140" t="s">
        <v>37</v>
      </c>
      <c r="I13" s="246">
        <v>10000000</v>
      </c>
      <c r="J13" s="11">
        <v>711150.13000000012</v>
      </c>
      <c r="K13" s="16">
        <f t="shared" si="0"/>
        <v>7.1115013000000019E-2</v>
      </c>
      <c r="L13" s="65">
        <v>181612.58000000002</v>
      </c>
      <c r="M13" s="133"/>
    </row>
    <row r="14" spans="1:13" ht="15" customHeight="1" thickBot="1" x14ac:dyDescent="0.3">
      <c r="A14" s="54">
        <v>6</v>
      </c>
      <c r="B14" s="79" t="s">
        <v>155</v>
      </c>
      <c r="C14" s="91" t="s">
        <v>202</v>
      </c>
      <c r="D14" s="91" t="s">
        <v>209</v>
      </c>
      <c r="E14" s="91" t="s">
        <v>215</v>
      </c>
      <c r="F14" s="136" t="s">
        <v>159</v>
      </c>
      <c r="G14" s="136" t="s">
        <v>29</v>
      </c>
      <c r="H14" s="141" t="s">
        <v>37</v>
      </c>
      <c r="I14" s="248">
        <v>14066845.460000001</v>
      </c>
      <c r="J14" s="48">
        <v>855345.8</v>
      </c>
      <c r="K14" s="49">
        <f t="shared" si="0"/>
        <v>6.0805800592053989E-2</v>
      </c>
      <c r="L14" s="50">
        <v>160395.38</v>
      </c>
      <c r="M14" s="137"/>
    </row>
    <row r="15" spans="1:13" x14ac:dyDescent="0.25">
      <c r="A15" s="194"/>
      <c r="B15" s="194"/>
      <c r="C15" s="194"/>
      <c r="D15" s="194"/>
      <c r="E15" s="194"/>
      <c r="F15" s="194"/>
      <c r="G15" s="194"/>
      <c r="H15" s="194"/>
      <c r="I15" s="194"/>
      <c r="J15" s="194"/>
      <c r="K15" s="194"/>
      <c r="L15" s="194"/>
      <c r="M15" s="194"/>
    </row>
    <row r="16" spans="1:13" x14ac:dyDescent="0.25">
      <c r="A16" s="194"/>
      <c r="B16" s="194"/>
      <c r="C16" s="194"/>
      <c r="D16" s="194"/>
      <c r="E16" s="194"/>
      <c r="F16" s="194"/>
      <c r="G16" s="194"/>
      <c r="H16" s="194"/>
      <c r="I16" s="194"/>
      <c r="J16" s="194"/>
      <c r="K16" s="194"/>
      <c r="L16" s="194"/>
      <c r="M16" s="194"/>
    </row>
  </sheetData>
  <mergeCells count="10">
    <mergeCell ref="A4:M4"/>
    <mergeCell ref="A8:M8"/>
    <mergeCell ref="A1:M1"/>
    <mergeCell ref="A2:A3"/>
    <mergeCell ref="B2:B3"/>
    <mergeCell ref="D2:G2"/>
    <mergeCell ref="H2:H3"/>
    <mergeCell ref="I2:K2"/>
    <mergeCell ref="L2:L3"/>
    <mergeCell ref="M2:M3"/>
  </mergeCells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P23"/>
  <sheetViews>
    <sheetView tabSelected="1" workbookViewId="0">
      <pane ySplit="3" topLeftCell="A4" activePane="bottomLeft" state="frozen"/>
      <selection pane="bottomLeft" activeCell="L13" sqref="L13"/>
    </sheetView>
  </sheetViews>
  <sheetFormatPr defaultRowHeight="12" x14ac:dyDescent="0.2"/>
  <cols>
    <col min="1" max="1" width="4" style="1" customWidth="1"/>
    <col min="2" max="2" width="34.7109375" style="1" customWidth="1"/>
    <col min="3" max="7" width="12" style="1" customWidth="1"/>
    <col min="8" max="8" width="6.7109375" style="1" customWidth="1"/>
    <col min="9" max="10" width="14.7109375" style="1" customWidth="1"/>
    <col min="11" max="11" width="9.7109375" style="1" customWidth="1"/>
    <col min="12" max="13" width="14.7109375" style="1" customWidth="1"/>
    <col min="14" max="16384" width="9.140625" style="1"/>
  </cols>
  <sheetData>
    <row r="1" spans="1:63" ht="15.75" customHeight="1" thickBot="1" x14ac:dyDescent="0.25">
      <c r="A1" s="418" t="s">
        <v>317</v>
      </c>
      <c r="B1" s="419"/>
      <c r="C1" s="419"/>
      <c r="D1" s="419"/>
      <c r="E1" s="419"/>
      <c r="F1" s="419"/>
      <c r="G1" s="419"/>
      <c r="H1" s="419"/>
      <c r="I1" s="419"/>
      <c r="J1" s="419"/>
      <c r="K1" s="419"/>
      <c r="L1" s="419"/>
      <c r="M1" s="420"/>
    </row>
    <row r="2" spans="1:63" ht="15.75" customHeight="1" thickBot="1" x14ac:dyDescent="0.25">
      <c r="A2" s="428" t="s">
        <v>11</v>
      </c>
      <c r="B2" s="430" t="s">
        <v>0</v>
      </c>
      <c r="C2" s="330"/>
      <c r="D2" s="423" t="s">
        <v>1</v>
      </c>
      <c r="E2" s="424"/>
      <c r="F2" s="424"/>
      <c r="G2" s="425"/>
      <c r="H2" s="430" t="s">
        <v>2</v>
      </c>
      <c r="I2" s="423" t="s">
        <v>3</v>
      </c>
      <c r="J2" s="424"/>
      <c r="K2" s="425"/>
      <c r="L2" s="426" t="s">
        <v>320</v>
      </c>
      <c r="M2" s="421" t="s">
        <v>10</v>
      </c>
    </row>
    <row r="3" spans="1:63" ht="45" customHeight="1" thickBot="1" x14ac:dyDescent="0.25">
      <c r="A3" s="429"/>
      <c r="B3" s="431"/>
      <c r="C3" s="331" t="s">
        <v>4</v>
      </c>
      <c r="D3" s="146" t="s">
        <v>5</v>
      </c>
      <c r="E3" s="147" t="s">
        <v>9</v>
      </c>
      <c r="F3" s="331" t="s">
        <v>6</v>
      </c>
      <c r="G3" s="148" t="s">
        <v>7</v>
      </c>
      <c r="H3" s="431"/>
      <c r="I3" s="346" t="s">
        <v>8</v>
      </c>
      <c r="J3" s="149" t="s">
        <v>344</v>
      </c>
      <c r="K3" s="386" t="s">
        <v>345</v>
      </c>
      <c r="L3" s="427"/>
      <c r="M3" s="422"/>
    </row>
    <row r="4" spans="1:63" x14ac:dyDescent="0.2">
      <c r="A4" s="432" t="s">
        <v>162</v>
      </c>
      <c r="B4" s="433"/>
      <c r="C4" s="433"/>
      <c r="D4" s="433"/>
      <c r="E4" s="433"/>
      <c r="F4" s="433"/>
      <c r="G4" s="433"/>
      <c r="H4" s="433"/>
      <c r="I4" s="433"/>
      <c r="J4" s="433"/>
      <c r="K4" s="433"/>
      <c r="L4" s="433"/>
      <c r="M4" s="434"/>
    </row>
    <row r="5" spans="1:63" s="2" customFormat="1" ht="15" customHeight="1" x14ac:dyDescent="0.2">
      <c r="A5" s="249">
        <v>1</v>
      </c>
      <c r="B5" s="250" t="s">
        <v>164</v>
      </c>
      <c r="C5" s="90" t="s">
        <v>258</v>
      </c>
      <c r="D5" s="90" t="s">
        <v>218</v>
      </c>
      <c r="E5" s="251" t="s">
        <v>135</v>
      </c>
      <c r="F5" s="252" t="s">
        <v>170</v>
      </c>
      <c r="G5" s="252" t="s">
        <v>103</v>
      </c>
      <c r="H5" s="243" t="s">
        <v>169</v>
      </c>
      <c r="I5" s="253">
        <v>30000000</v>
      </c>
      <c r="J5" s="66">
        <v>29588135.279999997</v>
      </c>
      <c r="K5" s="63">
        <f>J5/I5</f>
        <v>0.98627117599999992</v>
      </c>
      <c r="L5" s="62">
        <v>0</v>
      </c>
      <c r="M5" s="214"/>
    </row>
    <row r="6" spans="1:63" s="2" customFormat="1" ht="30" customHeight="1" x14ac:dyDescent="0.2">
      <c r="A6" s="254">
        <v>2</v>
      </c>
      <c r="B6" s="139" t="s">
        <v>165</v>
      </c>
      <c r="C6" s="114" t="s">
        <v>259</v>
      </c>
      <c r="D6" s="114" t="s">
        <v>218</v>
      </c>
      <c r="E6" s="157" t="s">
        <v>135</v>
      </c>
      <c r="F6" s="255" t="s">
        <v>171</v>
      </c>
      <c r="G6" s="392" t="s">
        <v>353</v>
      </c>
      <c r="H6" s="159" t="s">
        <v>169</v>
      </c>
      <c r="I6" s="256">
        <v>73130000</v>
      </c>
      <c r="J6" s="61">
        <v>66743379.649999999</v>
      </c>
      <c r="K6" s="16">
        <f>J6/I6</f>
        <v>0.91266757349924788</v>
      </c>
      <c r="L6" s="11">
        <v>2945240.22</v>
      </c>
      <c r="M6" s="133"/>
    </row>
    <row r="7" spans="1:63" s="2" customFormat="1" ht="15" customHeight="1" x14ac:dyDescent="0.2">
      <c r="A7" s="220">
        <v>3</v>
      </c>
      <c r="B7" s="222" t="s">
        <v>166</v>
      </c>
      <c r="C7" s="407" t="s">
        <v>258</v>
      </c>
      <c r="D7" s="407" t="s">
        <v>219</v>
      </c>
      <c r="E7" s="407" t="s">
        <v>220</v>
      </c>
      <c r="F7" s="437" t="s">
        <v>148</v>
      </c>
      <c r="G7" s="481" t="s">
        <v>310</v>
      </c>
      <c r="H7" s="171"/>
      <c r="I7" s="257"/>
      <c r="J7" s="24"/>
      <c r="K7" s="26"/>
      <c r="L7" s="27"/>
      <c r="M7" s="121"/>
    </row>
    <row r="8" spans="1:63" ht="15" customHeight="1" x14ac:dyDescent="0.2">
      <c r="A8" s="55"/>
      <c r="B8" s="74" t="s">
        <v>167</v>
      </c>
      <c r="C8" s="407"/>
      <c r="D8" s="407"/>
      <c r="E8" s="407"/>
      <c r="F8" s="437"/>
      <c r="G8" s="481"/>
      <c r="H8" s="171" t="s">
        <v>169</v>
      </c>
      <c r="I8" s="258">
        <v>11250000</v>
      </c>
      <c r="J8" s="24">
        <v>11217131.689999999</v>
      </c>
      <c r="K8" s="26">
        <f t="shared" ref="K8:K14" si="0">J8/I8</f>
        <v>0.99707837244444442</v>
      </c>
      <c r="L8" s="27">
        <v>0</v>
      </c>
      <c r="M8" s="121"/>
    </row>
    <row r="9" spans="1:63" ht="15" customHeight="1" x14ac:dyDescent="0.2">
      <c r="A9" s="55"/>
      <c r="B9" s="74" t="s">
        <v>190</v>
      </c>
      <c r="C9" s="407"/>
      <c r="D9" s="407"/>
      <c r="E9" s="407"/>
      <c r="F9" s="437"/>
      <c r="G9" s="481"/>
      <c r="H9" s="171" t="s">
        <v>169</v>
      </c>
      <c r="I9" s="258">
        <v>56250000</v>
      </c>
      <c r="J9" s="259">
        <v>46073946.649999999</v>
      </c>
      <c r="K9" s="26">
        <f t="shared" si="0"/>
        <v>0.81909238488888891</v>
      </c>
      <c r="L9" s="74">
        <v>3745367.87</v>
      </c>
      <c r="M9" s="121"/>
    </row>
    <row r="10" spans="1:63" ht="15" customHeight="1" x14ac:dyDescent="0.2">
      <c r="A10" s="179"/>
      <c r="B10" s="189" t="s">
        <v>14</v>
      </c>
      <c r="C10" s="408"/>
      <c r="D10" s="408"/>
      <c r="E10" s="408"/>
      <c r="F10" s="438"/>
      <c r="G10" s="481"/>
      <c r="H10" s="116" t="s">
        <v>169</v>
      </c>
      <c r="I10" s="260">
        <f>SUM(I8:I9)</f>
        <v>67500000</v>
      </c>
      <c r="J10" s="260">
        <f>SUM(J8:J9)</f>
        <v>57291078.339999996</v>
      </c>
      <c r="K10" s="69">
        <f t="shared" si="0"/>
        <v>0.84875671614814807</v>
      </c>
      <c r="L10" s="261">
        <f>SUM(L8:L9)</f>
        <v>3745367.87</v>
      </c>
      <c r="M10" s="133"/>
    </row>
    <row r="11" spans="1:63" ht="60" customHeight="1" thickBot="1" x14ac:dyDescent="0.25">
      <c r="A11" s="262">
        <v>4</v>
      </c>
      <c r="B11" s="53" t="s">
        <v>168</v>
      </c>
      <c r="C11" s="91" t="s">
        <v>258</v>
      </c>
      <c r="D11" s="263" t="s">
        <v>221</v>
      </c>
      <c r="E11" s="263" t="s">
        <v>222</v>
      </c>
      <c r="F11" s="264" t="s">
        <v>172</v>
      </c>
      <c r="G11" s="264" t="s">
        <v>173</v>
      </c>
      <c r="H11" s="265" t="s">
        <v>169</v>
      </c>
      <c r="I11" s="266">
        <v>22500000</v>
      </c>
      <c r="J11" s="267">
        <v>20544859.43</v>
      </c>
      <c r="K11" s="49">
        <f t="shared" si="0"/>
        <v>0.91310486355555553</v>
      </c>
      <c r="L11" s="77">
        <v>0</v>
      </c>
      <c r="M11" s="137"/>
    </row>
    <row r="12" spans="1:63" x14ac:dyDescent="0.2">
      <c r="A12" s="432" t="s">
        <v>163</v>
      </c>
      <c r="B12" s="433"/>
      <c r="C12" s="433"/>
      <c r="D12" s="433"/>
      <c r="E12" s="433"/>
      <c r="F12" s="433"/>
      <c r="G12" s="433"/>
      <c r="H12" s="433"/>
      <c r="I12" s="433"/>
      <c r="J12" s="433"/>
      <c r="K12" s="433"/>
      <c r="L12" s="433"/>
      <c r="M12" s="434"/>
    </row>
    <row r="13" spans="1:63" s="2" customFormat="1" ht="45" customHeight="1" x14ac:dyDescent="0.2">
      <c r="A13" s="249">
        <v>1</v>
      </c>
      <c r="B13" s="268" t="s">
        <v>174</v>
      </c>
      <c r="C13" s="90" t="s">
        <v>260</v>
      </c>
      <c r="D13" s="90" t="s">
        <v>221</v>
      </c>
      <c r="E13" s="90" t="s">
        <v>176</v>
      </c>
      <c r="F13" s="225" t="s">
        <v>176</v>
      </c>
      <c r="G13" s="345" t="s">
        <v>311</v>
      </c>
      <c r="H13" s="225" t="s">
        <v>178</v>
      </c>
      <c r="I13" s="245">
        <v>82500000</v>
      </c>
      <c r="J13" s="62">
        <v>3193615.11</v>
      </c>
      <c r="K13" s="63">
        <f t="shared" si="0"/>
        <v>3.8710486181818181E-2</v>
      </c>
      <c r="L13" s="64">
        <v>24911.74</v>
      </c>
      <c r="M13" s="214"/>
    </row>
    <row r="14" spans="1:63" s="2" customFormat="1" ht="45" customHeight="1" thickBot="1" x14ac:dyDescent="0.25">
      <c r="A14" s="262">
        <v>2</v>
      </c>
      <c r="B14" s="269" t="s">
        <v>175</v>
      </c>
      <c r="C14" s="91" t="s">
        <v>261</v>
      </c>
      <c r="D14" s="91" t="s">
        <v>223</v>
      </c>
      <c r="E14" s="91" t="s">
        <v>176</v>
      </c>
      <c r="F14" s="270" t="s">
        <v>177</v>
      </c>
      <c r="G14" s="271" t="s">
        <v>307</v>
      </c>
      <c r="H14" s="270" t="s">
        <v>37</v>
      </c>
      <c r="I14" s="272">
        <v>1000000</v>
      </c>
      <c r="J14" s="273">
        <v>732987.55</v>
      </c>
      <c r="K14" s="49">
        <f t="shared" si="0"/>
        <v>0.73298755000000004</v>
      </c>
      <c r="L14" s="50">
        <v>0</v>
      </c>
      <c r="M14" s="137"/>
    </row>
    <row r="15" spans="1:63" x14ac:dyDescent="0.2">
      <c r="A15" s="194"/>
      <c r="B15" s="194"/>
      <c r="C15" s="194"/>
      <c r="D15" s="194"/>
      <c r="E15" s="194"/>
      <c r="F15" s="194"/>
      <c r="G15" s="194"/>
      <c r="H15" s="194"/>
      <c r="I15" s="194"/>
      <c r="J15" s="194"/>
      <c r="K15" s="194"/>
      <c r="L15" s="194"/>
      <c r="M15" s="194"/>
    </row>
    <row r="16" spans="1:63" s="43" customFormat="1" x14ac:dyDescent="0.2">
      <c r="A16" s="195"/>
      <c r="B16" s="196" t="s">
        <v>112</v>
      </c>
      <c r="C16" s="197"/>
      <c r="D16" s="197"/>
      <c r="E16" s="197"/>
      <c r="F16" s="197"/>
      <c r="G16" s="197"/>
      <c r="H16" s="197"/>
      <c r="I16" s="197"/>
      <c r="J16" s="197"/>
      <c r="K16" s="197"/>
      <c r="L16" s="197"/>
      <c r="M16" s="197"/>
      <c r="N16" s="97"/>
      <c r="O16" s="97"/>
      <c r="P16" s="97"/>
      <c r="Q16" s="97"/>
      <c r="R16" s="97"/>
      <c r="S16" s="97"/>
      <c r="T16" s="97"/>
      <c r="U16" s="97"/>
      <c r="V16" s="92"/>
      <c r="W16" s="98"/>
      <c r="X16" s="99"/>
      <c r="Y16" s="100"/>
      <c r="Z16" s="101"/>
      <c r="AA16" s="102"/>
      <c r="AB16" s="102"/>
      <c r="AC16" s="42"/>
      <c r="AD16" s="42"/>
      <c r="AE16" s="42"/>
      <c r="AF16" s="42"/>
      <c r="AG16" s="42"/>
      <c r="AH16" s="42"/>
      <c r="AI16" s="42"/>
      <c r="AJ16" s="42"/>
      <c r="AK16" s="42"/>
      <c r="AL16" s="42"/>
      <c r="AM16" s="42"/>
      <c r="AN16" s="42"/>
      <c r="AO16" s="42"/>
      <c r="AP16" s="42"/>
      <c r="AQ16" s="42"/>
      <c r="AR16" s="42"/>
      <c r="AS16" s="42"/>
      <c r="AT16" s="42"/>
      <c r="AU16" s="42"/>
      <c r="AV16" s="42"/>
      <c r="AW16" s="42"/>
      <c r="AX16" s="42"/>
      <c r="AY16" s="42"/>
      <c r="AZ16" s="42"/>
      <c r="BA16" s="42"/>
      <c r="BB16" s="42"/>
      <c r="BC16" s="42"/>
      <c r="BD16" s="42"/>
      <c r="BE16" s="42"/>
      <c r="BF16" s="42"/>
      <c r="BG16" s="42"/>
      <c r="BH16" s="42"/>
      <c r="BI16" s="42"/>
      <c r="BJ16" s="42"/>
      <c r="BK16" s="42"/>
    </row>
    <row r="17" spans="1:250" s="52" customFormat="1" ht="16.899999999999999" customHeight="1" x14ac:dyDescent="0.2">
      <c r="A17" s="215" t="s">
        <v>77</v>
      </c>
      <c r="B17" s="228" t="s">
        <v>183</v>
      </c>
      <c r="C17" s="229"/>
      <c r="D17" s="230"/>
      <c r="E17" s="231"/>
      <c r="F17" s="231"/>
      <c r="G17" s="198"/>
      <c r="H17" s="198"/>
      <c r="I17" s="198"/>
      <c r="J17" s="198"/>
      <c r="K17" s="198"/>
      <c r="L17" s="198"/>
      <c r="M17" s="198"/>
      <c r="N17" s="103"/>
      <c r="O17" s="103"/>
      <c r="P17" s="115"/>
      <c r="Q17" s="103"/>
      <c r="R17" s="115"/>
      <c r="S17" s="103"/>
      <c r="T17" s="103"/>
      <c r="U17" s="103"/>
      <c r="V17" s="103"/>
      <c r="W17" s="103"/>
      <c r="X17" s="104"/>
      <c r="Y17" s="1"/>
      <c r="Z17" s="105"/>
      <c r="AA17" s="105"/>
      <c r="AB17" s="105"/>
      <c r="AC17" s="42"/>
      <c r="AD17" s="42"/>
      <c r="AE17" s="42"/>
      <c r="AF17" s="42"/>
      <c r="AG17" s="42"/>
      <c r="AH17" s="42"/>
      <c r="AI17" s="42"/>
      <c r="AJ17" s="42"/>
      <c r="AK17" s="42"/>
      <c r="AL17" s="42"/>
      <c r="AM17" s="42"/>
      <c r="AN17" s="42"/>
      <c r="AO17" s="42"/>
      <c r="AP17" s="42"/>
      <c r="AQ17" s="42"/>
      <c r="AR17" s="42"/>
      <c r="AS17" s="42"/>
      <c r="AT17" s="42"/>
      <c r="AU17" s="42"/>
      <c r="AV17" s="42"/>
      <c r="AW17" s="42"/>
      <c r="AX17" s="42"/>
      <c r="AY17" s="42"/>
      <c r="AZ17" s="42"/>
      <c r="BA17" s="42"/>
      <c r="BB17" s="42"/>
      <c r="BC17" s="42"/>
      <c r="BD17" s="42"/>
      <c r="BE17" s="42"/>
      <c r="BF17" s="42"/>
      <c r="BG17" s="42"/>
      <c r="BH17" s="42"/>
      <c r="BI17" s="42"/>
      <c r="BJ17" s="42"/>
      <c r="BK17" s="42"/>
      <c r="BL17" s="43"/>
      <c r="BM17" s="43"/>
      <c r="BN17" s="43"/>
      <c r="BO17" s="43"/>
      <c r="BP17" s="43"/>
      <c r="BQ17" s="43"/>
      <c r="BR17" s="43"/>
      <c r="BS17" s="43"/>
      <c r="BT17" s="43"/>
      <c r="BU17" s="43"/>
      <c r="BV17" s="43"/>
      <c r="BW17" s="43"/>
      <c r="BX17" s="43"/>
      <c r="BY17" s="43"/>
      <c r="BZ17" s="43"/>
      <c r="CA17" s="43"/>
      <c r="CB17" s="43"/>
      <c r="CC17" s="43"/>
      <c r="CD17" s="43"/>
      <c r="CE17" s="43"/>
      <c r="CF17" s="43"/>
      <c r="CG17" s="43"/>
      <c r="CH17" s="43"/>
      <c r="CI17" s="43"/>
      <c r="CJ17" s="43"/>
      <c r="CK17" s="43"/>
      <c r="CL17" s="43"/>
      <c r="CM17" s="43"/>
      <c r="CN17" s="43"/>
      <c r="CO17" s="43"/>
      <c r="CP17" s="43"/>
      <c r="CQ17" s="43"/>
      <c r="CR17" s="43"/>
      <c r="CS17" s="43"/>
      <c r="CT17" s="43"/>
      <c r="CU17" s="43"/>
      <c r="CV17" s="43"/>
      <c r="CW17" s="43"/>
      <c r="CX17" s="43"/>
      <c r="CY17" s="43"/>
      <c r="CZ17" s="43"/>
      <c r="DA17" s="43"/>
      <c r="DB17" s="43"/>
      <c r="DC17" s="43"/>
      <c r="DD17" s="43"/>
      <c r="DE17" s="43"/>
      <c r="DF17" s="43"/>
      <c r="DG17" s="43"/>
      <c r="DH17" s="43"/>
      <c r="DI17" s="43"/>
      <c r="DJ17" s="43"/>
      <c r="DK17" s="43"/>
      <c r="DL17" s="43"/>
      <c r="DM17" s="43"/>
      <c r="DN17" s="43"/>
      <c r="DO17" s="43"/>
      <c r="DP17" s="43"/>
      <c r="DQ17" s="43"/>
      <c r="DR17" s="43"/>
      <c r="DS17" s="43"/>
      <c r="DT17" s="43"/>
      <c r="DU17" s="43"/>
      <c r="DV17" s="43"/>
      <c r="DW17" s="43"/>
      <c r="DX17" s="43"/>
      <c r="DY17" s="43"/>
      <c r="DZ17" s="43"/>
      <c r="EA17" s="43"/>
      <c r="EB17" s="43"/>
      <c r="EC17" s="43"/>
      <c r="ED17" s="43"/>
      <c r="EE17" s="43"/>
      <c r="EF17" s="43"/>
      <c r="EG17" s="43"/>
      <c r="EH17" s="43"/>
      <c r="EI17" s="43"/>
      <c r="EJ17" s="43"/>
      <c r="EK17" s="43"/>
      <c r="EL17" s="43"/>
      <c r="EM17" s="43"/>
      <c r="EN17" s="43"/>
      <c r="EO17" s="43"/>
      <c r="EP17" s="43"/>
      <c r="EQ17" s="43"/>
      <c r="ER17" s="43"/>
      <c r="ES17" s="43"/>
      <c r="ET17" s="43"/>
      <c r="EU17" s="43"/>
      <c r="EV17" s="43"/>
      <c r="EW17" s="43"/>
      <c r="EX17" s="43"/>
      <c r="EY17" s="43"/>
      <c r="EZ17" s="43"/>
      <c r="FA17" s="43"/>
      <c r="FB17" s="43"/>
      <c r="FC17" s="43"/>
      <c r="FD17" s="43"/>
      <c r="FE17" s="43"/>
      <c r="FF17" s="43"/>
      <c r="FG17" s="43"/>
      <c r="FH17" s="43"/>
      <c r="FI17" s="43"/>
      <c r="FJ17" s="43"/>
      <c r="FK17" s="43"/>
      <c r="FL17" s="43"/>
      <c r="FM17" s="43"/>
      <c r="FN17" s="43"/>
      <c r="FO17" s="43"/>
      <c r="FP17" s="43"/>
      <c r="FQ17" s="43"/>
      <c r="FR17" s="43"/>
      <c r="FS17" s="43"/>
      <c r="FT17" s="43"/>
      <c r="FU17" s="43"/>
      <c r="FV17" s="43"/>
      <c r="FW17" s="43"/>
      <c r="FX17" s="43"/>
      <c r="FY17" s="43"/>
      <c r="FZ17" s="43"/>
      <c r="GA17" s="43"/>
      <c r="GB17" s="43"/>
      <c r="GC17" s="43"/>
      <c r="GD17" s="43"/>
      <c r="GE17" s="43"/>
      <c r="GF17" s="43"/>
      <c r="GG17" s="43"/>
      <c r="GH17" s="43"/>
      <c r="GI17" s="43"/>
      <c r="GJ17" s="43"/>
      <c r="GK17" s="43"/>
      <c r="GL17" s="43"/>
      <c r="GM17" s="43"/>
      <c r="GN17" s="43"/>
      <c r="GO17" s="43"/>
      <c r="GP17" s="43"/>
      <c r="GQ17" s="43"/>
      <c r="GR17" s="43"/>
      <c r="GS17" s="43"/>
      <c r="GT17" s="43"/>
      <c r="GU17" s="43"/>
      <c r="GV17" s="43"/>
      <c r="GW17" s="43"/>
      <c r="GX17" s="43"/>
      <c r="GY17" s="43"/>
      <c r="GZ17" s="43"/>
      <c r="HA17" s="43"/>
      <c r="HB17" s="43"/>
      <c r="HC17" s="43"/>
      <c r="HD17" s="43"/>
      <c r="HE17" s="43"/>
      <c r="HF17" s="43"/>
      <c r="HG17" s="43"/>
      <c r="HH17" s="43"/>
      <c r="HI17" s="43"/>
      <c r="HJ17" s="43"/>
      <c r="HK17" s="43"/>
      <c r="HL17" s="43"/>
      <c r="HM17" s="43"/>
      <c r="HN17" s="43"/>
      <c r="HO17" s="43"/>
      <c r="HP17" s="43"/>
      <c r="HQ17" s="43"/>
      <c r="HR17" s="43"/>
      <c r="HS17" s="43"/>
      <c r="HT17" s="43"/>
      <c r="HU17" s="43"/>
      <c r="HV17" s="43"/>
      <c r="HW17" s="43"/>
      <c r="HX17" s="43"/>
      <c r="HY17" s="43"/>
      <c r="HZ17" s="43"/>
      <c r="IA17" s="43"/>
      <c r="IB17" s="43"/>
      <c r="IC17" s="43"/>
      <c r="ID17" s="43"/>
      <c r="IE17" s="43"/>
      <c r="IF17" s="43"/>
      <c r="IG17" s="43"/>
      <c r="IH17" s="43"/>
      <c r="II17" s="43"/>
      <c r="IJ17" s="43"/>
      <c r="IK17" s="43"/>
      <c r="IL17" s="43"/>
      <c r="IM17" s="43"/>
      <c r="IN17" s="43"/>
      <c r="IO17" s="43"/>
      <c r="IP17" s="43"/>
    </row>
    <row r="18" spans="1:250" x14ac:dyDescent="0.2">
      <c r="A18" s="194"/>
      <c r="B18" s="194"/>
      <c r="C18" s="194"/>
      <c r="D18" s="194"/>
      <c r="E18" s="194"/>
      <c r="F18" s="194"/>
      <c r="G18" s="194"/>
      <c r="H18" s="194"/>
      <c r="I18" s="194"/>
      <c r="J18" s="194"/>
      <c r="K18" s="194"/>
      <c r="L18" s="194"/>
      <c r="M18" s="194"/>
    </row>
    <row r="19" spans="1:250" x14ac:dyDescent="0.2">
      <c r="A19" s="194"/>
      <c r="B19" s="194"/>
      <c r="C19" s="194"/>
      <c r="D19" s="194"/>
      <c r="E19" s="194"/>
      <c r="F19" s="194"/>
      <c r="G19" s="194"/>
      <c r="H19" s="194"/>
      <c r="I19" s="194"/>
      <c r="J19" s="194"/>
      <c r="K19" s="194"/>
      <c r="L19" s="194"/>
      <c r="M19" s="194"/>
    </row>
    <row r="20" spans="1:250" x14ac:dyDescent="0.2">
      <c r="A20" s="194"/>
      <c r="B20" s="194"/>
      <c r="C20" s="194"/>
      <c r="D20" s="194"/>
      <c r="E20" s="194"/>
      <c r="F20" s="194"/>
      <c r="G20" s="194"/>
      <c r="H20" s="194"/>
      <c r="I20" s="194"/>
      <c r="J20" s="194"/>
      <c r="K20" s="194"/>
      <c r="L20" s="194"/>
      <c r="M20" s="194"/>
    </row>
    <row r="21" spans="1:250" x14ac:dyDescent="0.2">
      <c r="A21" s="194"/>
      <c r="B21" s="194"/>
      <c r="C21" s="194"/>
      <c r="D21" s="194"/>
      <c r="E21" s="194"/>
      <c r="F21" s="194"/>
      <c r="G21" s="194"/>
      <c r="H21" s="194"/>
      <c r="I21" s="194"/>
      <c r="J21" s="194"/>
      <c r="K21" s="194"/>
      <c r="L21" s="194"/>
      <c r="M21" s="194"/>
    </row>
    <row r="22" spans="1:250" x14ac:dyDescent="0.2">
      <c r="A22" s="194"/>
      <c r="B22" s="194"/>
      <c r="C22" s="194"/>
      <c r="D22" s="194"/>
      <c r="E22" s="194"/>
      <c r="F22" s="194"/>
      <c r="G22" s="194"/>
      <c r="H22" s="194"/>
      <c r="I22" s="194"/>
      <c r="J22" s="194"/>
      <c r="K22" s="194"/>
      <c r="L22" s="194"/>
      <c r="M22" s="194"/>
    </row>
    <row r="23" spans="1:250" x14ac:dyDescent="0.2">
      <c r="A23" s="194"/>
      <c r="B23" s="194"/>
      <c r="C23" s="194"/>
      <c r="D23" s="194"/>
      <c r="E23" s="194"/>
      <c r="F23" s="194"/>
      <c r="G23" s="194"/>
      <c r="H23" s="194"/>
      <c r="I23" s="194"/>
      <c r="J23" s="194"/>
      <c r="K23" s="194"/>
      <c r="L23" s="194"/>
      <c r="M23" s="194"/>
    </row>
  </sheetData>
  <mergeCells count="15">
    <mergeCell ref="A4:M4"/>
    <mergeCell ref="A12:M12"/>
    <mergeCell ref="F7:F10"/>
    <mergeCell ref="G7:G10"/>
    <mergeCell ref="A1:M1"/>
    <mergeCell ref="A2:A3"/>
    <mergeCell ref="B2:B3"/>
    <mergeCell ref="D2:G2"/>
    <mergeCell ref="H2:H3"/>
    <mergeCell ref="I2:K2"/>
    <mergeCell ref="L2:L3"/>
    <mergeCell ref="M2:M3"/>
    <mergeCell ref="D7:D10"/>
    <mergeCell ref="E7:E10"/>
    <mergeCell ref="C7:C10"/>
  </mergeCells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"/>
  <sheetViews>
    <sheetView workbookViewId="0">
      <pane ySplit="3" topLeftCell="A4" activePane="bottomLeft" state="frozen"/>
      <selection pane="bottomLeft" activeCell="L5" sqref="L5"/>
    </sheetView>
  </sheetViews>
  <sheetFormatPr defaultRowHeight="15" x14ac:dyDescent="0.25"/>
  <cols>
    <col min="1" max="1" width="4" customWidth="1"/>
    <col min="2" max="2" width="34.7109375" customWidth="1"/>
    <col min="3" max="7" width="12" customWidth="1"/>
    <col min="8" max="8" width="6.7109375" customWidth="1"/>
    <col min="9" max="10" width="14.7109375" customWidth="1"/>
    <col min="11" max="11" width="9.7109375" customWidth="1"/>
    <col min="12" max="13" width="14.7109375" customWidth="1"/>
  </cols>
  <sheetData>
    <row r="1" spans="1:13" s="1" customFormat="1" ht="15.75" customHeight="1" thickBot="1" x14ac:dyDescent="0.25">
      <c r="A1" s="418" t="s">
        <v>318</v>
      </c>
      <c r="B1" s="419"/>
      <c r="C1" s="419"/>
      <c r="D1" s="419"/>
      <c r="E1" s="419"/>
      <c r="F1" s="419"/>
      <c r="G1" s="419"/>
      <c r="H1" s="419"/>
      <c r="I1" s="419"/>
      <c r="J1" s="419"/>
      <c r="K1" s="419"/>
      <c r="L1" s="419"/>
      <c r="M1" s="420"/>
    </row>
    <row r="2" spans="1:13" s="1" customFormat="1" ht="15.75" customHeight="1" thickBot="1" x14ac:dyDescent="0.25">
      <c r="A2" s="428" t="s">
        <v>11</v>
      </c>
      <c r="B2" s="430" t="s">
        <v>0</v>
      </c>
      <c r="C2" s="330"/>
      <c r="D2" s="423" t="s">
        <v>1</v>
      </c>
      <c r="E2" s="424"/>
      <c r="F2" s="424"/>
      <c r="G2" s="425"/>
      <c r="H2" s="430" t="s">
        <v>2</v>
      </c>
      <c r="I2" s="423" t="s">
        <v>3</v>
      </c>
      <c r="J2" s="424"/>
      <c r="K2" s="425"/>
      <c r="L2" s="426" t="s">
        <v>320</v>
      </c>
      <c r="M2" s="421" t="s">
        <v>10</v>
      </c>
    </row>
    <row r="3" spans="1:13" s="1" customFormat="1" ht="45" customHeight="1" thickBot="1" x14ac:dyDescent="0.25">
      <c r="A3" s="429"/>
      <c r="B3" s="431"/>
      <c r="C3" s="331" t="s">
        <v>4</v>
      </c>
      <c r="D3" s="146" t="s">
        <v>5</v>
      </c>
      <c r="E3" s="147" t="s">
        <v>9</v>
      </c>
      <c r="F3" s="331" t="s">
        <v>6</v>
      </c>
      <c r="G3" s="148" t="s">
        <v>7</v>
      </c>
      <c r="H3" s="431"/>
      <c r="I3" s="346" t="s">
        <v>8</v>
      </c>
      <c r="J3" s="149" t="s">
        <v>344</v>
      </c>
      <c r="K3" s="386" t="s">
        <v>345</v>
      </c>
      <c r="L3" s="427"/>
      <c r="M3" s="422"/>
    </row>
    <row r="4" spans="1:13" x14ac:dyDescent="0.25">
      <c r="A4" s="432" t="s">
        <v>179</v>
      </c>
      <c r="B4" s="433"/>
      <c r="C4" s="433"/>
      <c r="D4" s="433"/>
      <c r="E4" s="433"/>
      <c r="F4" s="433"/>
      <c r="G4" s="433"/>
      <c r="H4" s="433"/>
      <c r="I4" s="433"/>
      <c r="J4" s="433"/>
      <c r="K4" s="433"/>
      <c r="L4" s="433"/>
      <c r="M4" s="434"/>
    </row>
    <row r="5" spans="1:13" ht="18.75" customHeight="1" thickBot="1" x14ac:dyDescent="0.3">
      <c r="A5" s="192">
        <v>1</v>
      </c>
      <c r="B5" s="274" t="s">
        <v>180</v>
      </c>
      <c r="C5" s="275" t="s">
        <v>201</v>
      </c>
      <c r="D5" s="275" t="s">
        <v>278</v>
      </c>
      <c r="E5" s="275" t="s">
        <v>213</v>
      </c>
      <c r="F5" s="211" t="s">
        <v>73</v>
      </c>
      <c r="G5" s="211" t="s">
        <v>182</v>
      </c>
      <c r="H5" s="276" t="s">
        <v>181</v>
      </c>
      <c r="I5" s="277">
        <v>11600000</v>
      </c>
      <c r="J5" s="81">
        <v>6900452.7699999996</v>
      </c>
      <c r="K5" s="49">
        <f t="shared" ref="K5" si="0">J5/I5</f>
        <v>0.59486661810344821</v>
      </c>
      <c r="L5" s="81">
        <v>2891078.99</v>
      </c>
      <c r="M5" s="193"/>
    </row>
    <row r="6" spans="1:13" s="3" customFormat="1" x14ac:dyDescent="0.25">
      <c r="A6" s="23"/>
      <c r="B6" s="56"/>
      <c r="F6" s="33"/>
      <c r="G6" s="33"/>
      <c r="H6" s="20"/>
      <c r="I6" s="34"/>
      <c r="J6" s="22"/>
      <c r="K6" s="21"/>
      <c r="L6" s="22"/>
    </row>
    <row r="7" spans="1:13" s="3" customFormat="1" ht="30" customHeight="1" x14ac:dyDescent="0.25">
      <c r="A7" s="23"/>
      <c r="B7" s="56"/>
      <c r="F7" s="33"/>
      <c r="G7" s="33"/>
      <c r="H7" s="20"/>
      <c r="I7" s="34"/>
      <c r="J7" s="22"/>
      <c r="K7" s="21"/>
      <c r="L7" s="31"/>
    </row>
  </sheetData>
  <mergeCells count="9">
    <mergeCell ref="A4:M4"/>
    <mergeCell ref="A1:M1"/>
    <mergeCell ref="A2:A3"/>
    <mergeCell ref="B2:B3"/>
    <mergeCell ref="D2:G2"/>
    <mergeCell ref="H2:H3"/>
    <mergeCell ref="I2:K2"/>
    <mergeCell ref="L2:L3"/>
    <mergeCell ref="M2:M3"/>
  </mergeCells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15"/>
  <sheetViews>
    <sheetView workbookViewId="0">
      <pane ySplit="3" topLeftCell="A4" activePane="bottomLeft" state="frozen"/>
      <selection pane="bottomLeft" activeCell="J3" sqref="J3:K3"/>
    </sheetView>
  </sheetViews>
  <sheetFormatPr defaultRowHeight="15" x14ac:dyDescent="0.25"/>
  <cols>
    <col min="1" max="1" width="4" customWidth="1"/>
    <col min="2" max="2" width="34.7109375" customWidth="1"/>
    <col min="3" max="7" width="12" customWidth="1"/>
    <col min="8" max="8" width="6.7109375" customWidth="1"/>
    <col min="9" max="10" width="14.7109375" customWidth="1"/>
    <col min="11" max="11" width="9.7109375" customWidth="1"/>
    <col min="12" max="13" width="14.7109375" customWidth="1"/>
  </cols>
  <sheetData>
    <row r="1" spans="1:63" s="1" customFormat="1" ht="15.75" customHeight="1" thickBot="1" x14ac:dyDescent="0.25">
      <c r="A1" s="418" t="s">
        <v>319</v>
      </c>
      <c r="B1" s="419"/>
      <c r="C1" s="419"/>
      <c r="D1" s="419"/>
      <c r="E1" s="419"/>
      <c r="F1" s="419"/>
      <c r="G1" s="419"/>
      <c r="H1" s="419"/>
      <c r="I1" s="419"/>
      <c r="J1" s="419"/>
      <c r="K1" s="419"/>
      <c r="L1" s="419"/>
      <c r="M1" s="420"/>
    </row>
    <row r="2" spans="1:63" s="1" customFormat="1" ht="15.75" customHeight="1" thickBot="1" x14ac:dyDescent="0.25">
      <c r="A2" s="428" t="s">
        <v>11</v>
      </c>
      <c r="B2" s="430" t="s">
        <v>0</v>
      </c>
      <c r="C2" s="330"/>
      <c r="D2" s="423" t="s">
        <v>1</v>
      </c>
      <c r="E2" s="424"/>
      <c r="F2" s="424"/>
      <c r="G2" s="425"/>
      <c r="H2" s="430" t="s">
        <v>2</v>
      </c>
      <c r="I2" s="423" t="s">
        <v>3</v>
      </c>
      <c r="J2" s="424"/>
      <c r="K2" s="425"/>
      <c r="L2" s="426" t="s">
        <v>320</v>
      </c>
      <c r="M2" s="421" t="s">
        <v>10</v>
      </c>
    </row>
    <row r="3" spans="1:63" s="1" customFormat="1" ht="45" customHeight="1" thickBot="1" x14ac:dyDescent="0.25">
      <c r="A3" s="429"/>
      <c r="B3" s="431"/>
      <c r="C3" s="331" t="s">
        <v>4</v>
      </c>
      <c r="D3" s="146" t="s">
        <v>5</v>
      </c>
      <c r="E3" s="147" t="s">
        <v>9</v>
      </c>
      <c r="F3" s="331" t="s">
        <v>6</v>
      </c>
      <c r="G3" s="148" t="s">
        <v>7</v>
      </c>
      <c r="H3" s="431"/>
      <c r="I3" s="346" t="s">
        <v>8</v>
      </c>
      <c r="J3" s="149" t="s">
        <v>344</v>
      </c>
      <c r="K3" s="386" t="s">
        <v>345</v>
      </c>
      <c r="L3" s="427"/>
      <c r="M3" s="422"/>
    </row>
    <row r="4" spans="1:63" x14ac:dyDescent="0.25">
      <c r="A4" s="432" t="s">
        <v>184</v>
      </c>
      <c r="B4" s="433"/>
      <c r="C4" s="433"/>
      <c r="D4" s="433"/>
      <c r="E4" s="433"/>
      <c r="F4" s="433"/>
      <c r="G4" s="433"/>
      <c r="H4" s="433"/>
      <c r="I4" s="433"/>
      <c r="J4" s="433"/>
      <c r="K4" s="433"/>
      <c r="L4" s="433"/>
      <c r="M4" s="434"/>
    </row>
    <row r="5" spans="1:63" ht="30" customHeight="1" x14ac:dyDescent="0.25">
      <c r="A5" s="241">
        <v>1</v>
      </c>
      <c r="B5" s="279" t="s">
        <v>185</v>
      </c>
      <c r="C5" s="406" t="s">
        <v>258</v>
      </c>
      <c r="D5" s="406" t="s">
        <v>210</v>
      </c>
      <c r="E5" s="406" t="s">
        <v>210</v>
      </c>
      <c r="F5" s="406" t="s">
        <v>210</v>
      </c>
      <c r="G5" s="409" t="s">
        <v>187</v>
      </c>
      <c r="H5" s="232"/>
      <c r="I5" s="233"/>
      <c r="J5" s="75"/>
      <c r="K5" s="72"/>
      <c r="L5" s="71"/>
      <c r="M5" s="165"/>
    </row>
    <row r="6" spans="1:63" ht="15" customHeight="1" x14ac:dyDescent="0.25">
      <c r="A6" s="280"/>
      <c r="B6" s="281" t="s">
        <v>12</v>
      </c>
      <c r="C6" s="407"/>
      <c r="D6" s="407"/>
      <c r="E6" s="407"/>
      <c r="F6" s="407"/>
      <c r="G6" s="410"/>
      <c r="H6" s="125" t="s">
        <v>37</v>
      </c>
      <c r="I6" s="223">
        <v>153750000</v>
      </c>
      <c r="J6" s="25">
        <v>76445115</v>
      </c>
      <c r="K6" s="26">
        <f t="shared" ref="K6:K9" si="0">J6/I6</f>
        <v>0.49720399999999998</v>
      </c>
      <c r="L6" s="25">
        <v>0</v>
      </c>
      <c r="M6" s="121"/>
    </row>
    <row r="7" spans="1:63" ht="15" customHeight="1" x14ac:dyDescent="0.25">
      <c r="A7" s="280"/>
      <c r="B7" s="282" t="s">
        <v>13</v>
      </c>
      <c r="C7" s="407"/>
      <c r="D7" s="407"/>
      <c r="E7" s="407"/>
      <c r="F7" s="407"/>
      <c r="G7" s="410"/>
      <c r="H7" s="125" t="s">
        <v>37</v>
      </c>
      <c r="I7" s="223">
        <v>93750000</v>
      </c>
      <c r="J7" s="25">
        <v>46612875</v>
      </c>
      <c r="K7" s="26">
        <f t="shared" si="0"/>
        <v>0.49720399999999998</v>
      </c>
      <c r="L7" s="25">
        <v>0</v>
      </c>
      <c r="M7" s="121"/>
    </row>
    <row r="8" spans="1:63" s="3" customFormat="1" ht="15" customHeight="1" x14ac:dyDescent="0.25">
      <c r="A8" s="280"/>
      <c r="B8" s="122" t="s">
        <v>186</v>
      </c>
      <c r="C8" s="407"/>
      <c r="D8" s="407"/>
      <c r="E8" s="407"/>
      <c r="F8" s="407"/>
      <c r="G8" s="410"/>
      <c r="H8" s="82" t="s">
        <v>37</v>
      </c>
      <c r="I8" s="223">
        <v>2500000</v>
      </c>
      <c r="J8" s="74">
        <v>1243010</v>
      </c>
      <c r="K8" s="26">
        <f t="shared" si="0"/>
        <v>0.49720399999999998</v>
      </c>
      <c r="L8" s="74">
        <v>0</v>
      </c>
      <c r="M8" s="121"/>
    </row>
    <row r="9" spans="1:63" ht="15" customHeight="1" thickBot="1" x14ac:dyDescent="0.3">
      <c r="A9" s="54"/>
      <c r="B9" s="190" t="s">
        <v>191</v>
      </c>
      <c r="C9" s="480"/>
      <c r="D9" s="480"/>
      <c r="E9" s="480"/>
      <c r="F9" s="480"/>
      <c r="G9" s="479"/>
      <c r="H9" s="83" t="s">
        <v>37</v>
      </c>
      <c r="I9" s="283">
        <f>I6+I7+I8</f>
        <v>250000000</v>
      </c>
      <c r="J9" s="283">
        <f>J6+J7+J8</f>
        <v>124301000</v>
      </c>
      <c r="K9" s="73">
        <f t="shared" si="0"/>
        <v>0.49720399999999998</v>
      </c>
      <c r="L9" s="191">
        <f>L6+L7+L8</f>
        <v>0</v>
      </c>
      <c r="M9" s="137"/>
    </row>
    <row r="10" spans="1:63" s="3" customFormat="1" x14ac:dyDescent="0.25">
      <c r="A10" s="215"/>
      <c r="B10" s="284"/>
      <c r="C10" s="216"/>
      <c r="D10" s="216"/>
      <c r="E10" s="216"/>
      <c r="F10" s="285"/>
      <c r="G10" s="285"/>
      <c r="H10" s="286"/>
      <c r="I10" s="287"/>
      <c r="J10" s="22"/>
      <c r="K10" s="21"/>
      <c r="L10" s="22"/>
      <c r="M10" s="216"/>
    </row>
    <row r="11" spans="1:63" s="43" customFormat="1" x14ac:dyDescent="0.25">
      <c r="A11" s="195"/>
      <c r="B11" s="196" t="s">
        <v>112</v>
      </c>
      <c r="C11" s="197"/>
      <c r="D11" s="197"/>
      <c r="E11" s="197"/>
      <c r="F11" s="197"/>
      <c r="G11" s="197"/>
      <c r="H11" s="197"/>
      <c r="I11" s="197"/>
      <c r="J11" s="197"/>
      <c r="K11" s="197"/>
      <c r="L11" s="197"/>
      <c r="M11" s="197"/>
      <c r="N11" s="36"/>
      <c r="O11" s="36"/>
      <c r="P11" s="36"/>
      <c r="Q11" s="36"/>
      <c r="R11" s="36"/>
      <c r="S11" s="36"/>
      <c r="T11" s="36"/>
      <c r="U11" s="36"/>
      <c r="V11" s="32"/>
      <c r="W11" s="37"/>
      <c r="X11" s="38"/>
      <c r="Y11" s="39"/>
      <c r="Z11" s="40"/>
      <c r="AA11" s="41"/>
      <c r="AB11" s="41"/>
      <c r="AC11" s="42"/>
      <c r="AD11" s="42"/>
      <c r="AE11" s="42"/>
      <c r="AF11" s="42"/>
      <c r="AG11" s="42"/>
      <c r="AH11" s="42"/>
      <c r="AI11" s="42"/>
      <c r="AJ11" s="42"/>
      <c r="AK11" s="42"/>
      <c r="AL11" s="42"/>
      <c r="AM11" s="42"/>
      <c r="AN11" s="42"/>
      <c r="AO11" s="42"/>
      <c r="AP11" s="42"/>
      <c r="AQ11" s="42"/>
      <c r="AR11" s="42"/>
      <c r="AS11" s="42"/>
      <c r="AT11" s="42"/>
      <c r="AU11" s="42"/>
      <c r="AV11" s="42"/>
      <c r="AW11" s="42"/>
      <c r="AX11" s="42"/>
      <c r="AY11" s="42"/>
      <c r="AZ11" s="42"/>
      <c r="BA11" s="42"/>
      <c r="BB11" s="42"/>
      <c r="BC11" s="42"/>
      <c r="BD11" s="42"/>
      <c r="BE11" s="42"/>
      <c r="BF11" s="42"/>
      <c r="BG11" s="42"/>
      <c r="BH11" s="42"/>
      <c r="BI11" s="42"/>
      <c r="BJ11" s="42"/>
      <c r="BK11" s="42"/>
    </row>
    <row r="12" spans="1:63" s="43" customFormat="1" x14ac:dyDescent="0.25">
      <c r="A12" s="215" t="s">
        <v>77</v>
      </c>
      <c r="B12" s="288" t="s">
        <v>188</v>
      </c>
      <c r="C12" s="288"/>
      <c r="D12" s="288"/>
      <c r="E12" s="288"/>
      <c r="F12" s="288"/>
      <c r="G12" s="288"/>
      <c r="H12" s="288"/>
      <c r="I12" s="288"/>
      <c r="J12" s="198"/>
      <c r="K12" s="198"/>
      <c r="L12" s="289"/>
      <c r="M12" s="289"/>
      <c r="N12" s="85"/>
      <c r="O12" s="85"/>
      <c r="P12" s="85"/>
      <c r="Q12" s="85"/>
      <c r="R12" s="85"/>
      <c r="S12" s="85"/>
      <c r="T12" s="85"/>
      <c r="U12" s="85"/>
      <c r="V12" s="84"/>
      <c r="W12" s="84"/>
      <c r="X12" s="86"/>
      <c r="Y12"/>
      <c r="Z12" s="44"/>
      <c r="AA12" s="44"/>
      <c r="AB12" s="44"/>
      <c r="AC12" s="42"/>
      <c r="AD12" s="42"/>
      <c r="AE12" s="42"/>
      <c r="AF12" s="42"/>
      <c r="AG12" s="42"/>
      <c r="AH12" s="42"/>
      <c r="AI12" s="42"/>
      <c r="AJ12" s="42"/>
      <c r="AK12" s="42"/>
      <c r="AL12" s="42"/>
      <c r="AM12" s="42"/>
      <c r="AN12" s="42"/>
      <c r="AO12" s="42"/>
      <c r="AP12" s="42"/>
      <c r="AQ12" s="42"/>
      <c r="AR12" s="42"/>
      <c r="AS12" s="42"/>
      <c r="AT12" s="42"/>
      <c r="AU12" s="42"/>
      <c r="AV12" s="42"/>
      <c r="AW12" s="42"/>
      <c r="AX12" s="42"/>
      <c r="AY12" s="42"/>
      <c r="AZ12" s="42"/>
      <c r="BA12" s="42"/>
      <c r="BB12" s="42"/>
      <c r="BC12" s="42"/>
      <c r="BD12" s="42"/>
      <c r="BE12" s="42"/>
      <c r="BF12" s="42"/>
      <c r="BG12" s="42"/>
      <c r="BH12" s="42"/>
      <c r="BI12" s="42"/>
      <c r="BJ12" s="42"/>
      <c r="BK12" s="42"/>
    </row>
    <row r="13" spans="1:63" s="43" customFormat="1" x14ac:dyDescent="0.25">
      <c r="A13" s="290"/>
      <c r="B13" s="288" t="s">
        <v>189</v>
      </c>
      <c r="C13" s="291"/>
      <c r="D13" s="292"/>
      <c r="E13" s="293"/>
      <c r="F13" s="293"/>
      <c r="G13" s="294"/>
      <c r="H13" s="294"/>
      <c r="I13" s="294"/>
      <c r="J13" s="294"/>
      <c r="K13" s="294"/>
      <c r="L13" s="291"/>
      <c r="M13" s="291"/>
      <c r="N13" s="87"/>
      <c r="O13" s="87"/>
      <c r="P13" s="87"/>
      <c r="Q13" s="87"/>
      <c r="R13" s="87"/>
      <c r="S13" s="87"/>
      <c r="T13" s="87"/>
      <c r="U13" s="87"/>
      <c r="V13" s="84"/>
      <c r="W13" s="84"/>
      <c r="X13" s="86"/>
      <c r="Y13"/>
      <c r="Z13" s="88"/>
      <c r="AA13" s="89"/>
      <c r="AB13" s="89"/>
      <c r="AC13" s="42"/>
      <c r="AD13" s="42"/>
      <c r="AE13" s="42"/>
      <c r="AF13" s="42"/>
      <c r="AG13" s="42"/>
      <c r="AH13" s="42"/>
      <c r="AI13" s="42"/>
      <c r="AJ13" s="42"/>
      <c r="AK13" s="42"/>
      <c r="AL13" s="42"/>
      <c r="AM13" s="42"/>
      <c r="AN13" s="42"/>
      <c r="AO13" s="42"/>
      <c r="AP13" s="42"/>
      <c r="AQ13" s="42"/>
      <c r="AR13" s="42"/>
      <c r="AS13" s="42"/>
      <c r="AT13" s="42"/>
      <c r="AU13" s="42"/>
      <c r="AV13" s="42"/>
      <c r="AW13" s="42"/>
      <c r="AX13" s="42"/>
      <c r="AY13" s="42"/>
      <c r="AZ13" s="42"/>
      <c r="BA13" s="42"/>
      <c r="BB13" s="42"/>
      <c r="BC13" s="42"/>
      <c r="BD13" s="42"/>
      <c r="BE13" s="42"/>
      <c r="BF13" s="42"/>
      <c r="BG13" s="42"/>
      <c r="BH13" s="42"/>
      <c r="BI13" s="42"/>
      <c r="BJ13" s="42"/>
      <c r="BK13" s="42"/>
    </row>
    <row r="14" spans="1:63" s="3" customFormat="1" ht="30" customHeight="1" x14ac:dyDescent="0.25">
      <c r="A14" s="215"/>
      <c r="B14" s="284"/>
      <c r="C14" s="216"/>
      <c r="D14" s="216"/>
      <c r="E14" s="216"/>
      <c r="F14" s="285"/>
      <c r="G14" s="285"/>
      <c r="H14" s="286"/>
      <c r="I14" s="287"/>
      <c r="J14" s="22"/>
      <c r="K14" s="21"/>
      <c r="L14" s="31"/>
      <c r="M14" s="216"/>
    </row>
    <row r="15" spans="1:63" x14ac:dyDescent="0.25">
      <c r="A15" s="194"/>
      <c r="B15" s="194"/>
      <c r="C15" s="194"/>
      <c r="D15" s="194"/>
      <c r="E15" s="194"/>
      <c r="F15" s="194"/>
      <c r="G15" s="194"/>
      <c r="H15" s="194"/>
      <c r="I15" s="194"/>
      <c r="J15" s="194"/>
      <c r="K15" s="194"/>
      <c r="L15" s="194"/>
      <c r="M15" s="194"/>
    </row>
  </sheetData>
  <mergeCells count="14">
    <mergeCell ref="F5:F9"/>
    <mergeCell ref="G5:G9"/>
    <mergeCell ref="A4:M4"/>
    <mergeCell ref="A1:M1"/>
    <mergeCell ref="A2:A3"/>
    <mergeCell ref="B2:B3"/>
    <mergeCell ref="D2:G2"/>
    <mergeCell ref="H2:H3"/>
    <mergeCell ref="I2:K2"/>
    <mergeCell ref="L2:L3"/>
    <mergeCell ref="M2:M3"/>
    <mergeCell ref="D5:D9"/>
    <mergeCell ref="C5:C9"/>
    <mergeCell ref="E5:E9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</vt:i4>
      </vt:variant>
    </vt:vector>
  </HeadingPairs>
  <TitlesOfParts>
    <vt:vector size="10" baseType="lpstr">
      <vt:lpstr>WB</vt:lpstr>
      <vt:lpstr>EIB </vt:lpstr>
      <vt:lpstr>EBRD</vt:lpstr>
      <vt:lpstr>CEB</vt:lpstr>
      <vt:lpstr>IFAD</vt:lpstr>
      <vt:lpstr>KfW</vt:lpstr>
      <vt:lpstr>SFD</vt:lpstr>
      <vt:lpstr>KFAD</vt:lpstr>
      <vt:lpstr>EU MA pomoć</vt:lpstr>
      <vt:lpstr>CEB!Print_Area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Biljana Tabaković</dc:creator>
  <cp:lastModifiedBy>Namik Bukvić</cp:lastModifiedBy>
  <cp:lastPrinted>2022-03-28T10:09:25Z</cp:lastPrinted>
  <dcterms:created xsi:type="dcterms:W3CDTF">2021-11-29T12:44:10Z</dcterms:created>
  <dcterms:modified xsi:type="dcterms:W3CDTF">2024-01-11T09:56:12Z</dcterms:modified>
</cp:coreProperties>
</file>