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2023\WEB 2023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6" l="1"/>
  <c r="L35" i="15" l="1"/>
  <c r="J35" i="15"/>
  <c r="I35" i="15"/>
  <c r="K34" i="15"/>
  <c r="K33" i="15"/>
  <c r="K35" i="15" l="1"/>
  <c r="K22" i="6"/>
  <c r="K21" i="6"/>
  <c r="L44" i="15" l="1"/>
  <c r="J44" i="15"/>
  <c r="I44" i="15"/>
  <c r="K43" i="15"/>
  <c r="K42" i="15"/>
  <c r="L39" i="15"/>
  <c r="J39" i="15"/>
  <c r="K39" i="15" s="1"/>
  <c r="I39" i="15"/>
  <c r="K38" i="15"/>
  <c r="K37" i="15"/>
  <c r="L31" i="15"/>
  <c r="J31" i="15"/>
  <c r="K31" i="15" s="1"/>
  <c r="I31" i="15"/>
  <c r="K30" i="15"/>
  <c r="K29" i="15"/>
  <c r="L27" i="15"/>
  <c r="J27" i="15"/>
  <c r="K27" i="15" s="1"/>
  <c r="I27" i="15"/>
  <c r="K26" i="15"/>
  <c r="K25" i="15"/>
  <c r="L23" i="15"/>
  <c r="J23" i="15"/>
  <c r="K23" i="15" s="1"/>
  <c r="I23" i="15"/>
  <c r="K22" i="15"/>
  <c r="K21" i="15"/>
  <c r="K19" i="15"/>
  <c r="L18" i="15"/>
  <c r="J18" i="15"/>
  <c r="K18" i="15" s="1"/>
  <c r="I18" i="15"/>
  <c r="K17" i="15"/>
  <c r="K16" i="15"/>
  <c r="L14" i="15"/>
  <c r="J14" i="15"/>
  <c r="K14" i="15" s="1"/>
  <c r="I14" i="15"/>
  <c r="K13" i="15"/>
  <c r="K12" i="15"/>
  <c r="L10" i="15"/>
  <c r="J10" i="15"/>
  <c r="K10" i="15" s="1"/>
  <c r="I10" i="15"/>
  <c r="K9" i="15"/>
  <c r="K8" i="15"/>
  <c r="K6" i="15"/>
  <c r="K5" i="15"/>
  <c r="K44" i="15" l="1"/>
  <c r="K30" i="6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8" i="6" l="1"/>
  <c r="K29" i="6"/>
  <c r="K27" i="6"/>
  <c r="K26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6" i="8"/>
  <c r="K7" i="8"/>
  <c r="K12" i="7"/>
  <c r="K13" i="7"/>
  <c r="K14" i="7"/>
  <c r="K15" i="7"/>
  <c r="L9" i="7"/>
  <c r="J9" i="7"/>
  <c r="K9" i="7" s="1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5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8" i="8" l="1"/>
  <c r="K18" i="6"/>
  <c r="K11" i="11"/>
  <c r="K9" i="11"/>
</calcChain>
</file>

<file path=xl/sharedStrings.xml><?xml version="1.0" encoding="utf-8"?>
<sst xmlns="http://schemas.openxmlformats.org/spreadsheetml/2006/main" count="785" uniqueCount="371">
  <si>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</si>
  <si>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</si>
  <si>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</si>
  <si>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</si>
  <si>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</si>
  <si>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</si>
  <si>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</si>
  <si>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</si>
  <si>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</si>
  <si>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</si>
  <si>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</si>
  <si>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</si>
  <si>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</si>
  <si>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</si>
  <si>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</si>
  <si>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</si>
  <si>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</si>
  <si>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</si>
  <si>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</si>
  <si>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</si>
  <si>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</si>
  <si>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</si>
  <si>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</si>
  <si>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</si>
  <si>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</si>
  <si>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</si>
  <si>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</si>
  <si>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</si>
  <si>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</si>
  <si>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</si>
  <si>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</si>
  <si>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</si>
  <si>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</si>
  <si>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</si>
  <si>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</si>
  <si>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</si>
  <si>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</si>
  <si>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</si>
  <si>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</si>
  <si>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</si>
  <si>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</si>
  <si>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</si>
  <si>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</si>
  <si>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</si>
  <si>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</si>
  <si>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</si>
  <si>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</si>
  <si>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</si>
  <si>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</si>
  <si>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</si>
  <si>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</si>
  <si>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</si>
  <si>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</si>
  <si>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</si>
  <si>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</si>
  <si>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</si>
  <si>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</si>
  <si>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</si>
  <si>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</si>
  <si>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</si>
  <si>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</si>
  <si>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</si>
  <si>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</si>
  <si>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</si>
  <si>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</si>
  <si>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</si>
  <si>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</si>
  <si>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</si>
  <si>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</si>
  <si>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</si>
  <si>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</si>
  <si>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</si>
  <si>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</si>
  <si>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</si>
  <si>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</si>
  <si>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</si>
  <si>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</si>
  <si>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</si>
  <si>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</si>
  <si>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</si>
  <si>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</si>
  <si>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</si>
  <si>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</si>
  <si>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</si>
  <si>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</si>
  <si>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</si>
  <si>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</si>
  <si>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</si>
  <si>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</si>
  <si>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</si>
  <si>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</si>
  <si>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</si>
  <si>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</si>
  <si>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</si>
  <si>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</si>
  <si>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</si>
  <si>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</si>
  <si>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</si>
  <si>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</si>
  <si>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</si>
  <si>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</si>
  <si>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</si>
  <si>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</si>
  <si>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</si>
  <si>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</si>
  <si>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</si>
  <si>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</si>
  <si>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</si>
  <si>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</si>
  <si>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</si>
  <si>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</si>
  <si>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</si>
  <si>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</si>
  <si>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</si>
  <si>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</si>
  <si>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</si>
  <si>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</si>
  <si>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</si>
  <si>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</si>
  <si>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</si>
  <si>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</si>
  <si>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</si>
  <si>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</si>
  <si>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</si>
  <si>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</si>
  <si>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</si>
  <si>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</si>
  <si>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</si>
  <si>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</si>
  <si>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</si>
  <si>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</si>
  <si>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</si>
  <si>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</si>
  <si>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</si>
  <si>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</si>
  <si>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</si>
  <si>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</si>
  <si>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</si>
  <si>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</si>
  <si>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</si>
  <si>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</si>
  <si>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</si>
  <si>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</si>
  <si>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</si>
  <si>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</si>
  <si>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</si>
  <si>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</si>
  <si>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</si>
  <si>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</si>
  <si>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</si>
  <si>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</si>
  <si>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</si>
  <si>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</si>
  <si>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</si>
  <si>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</si>
  <si>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</si>
  <si>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</si>
  <si>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</si>
  <si>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</si>
  <si>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</si>
  <si>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</si>
  <si>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</si>
  <si>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</si>
  <si>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</si>
  <si>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</si>
  <si>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</si>
  <si>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</si>
  <si>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</si>
  <si>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</si>
  <si>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</si>
  <si>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</si>
  <si>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</si>
  <si>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</si>
  <si>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</si>
  <si>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</si>
  <si>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</si>
  <si>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</si>
  <si>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</si>
  <si>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</si>
  <si>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</si>
  <si>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</si>
  <si>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</si>
  <si>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</si>
  <si>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</si>
  <si>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</si>
  <si>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</si>
  <si>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</si>
  <si>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</si>
  <si>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</si>
  <si>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</si>
  <si>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</si>
  <si>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</si>
  <si>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</si>
  <si>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</si>
  <si>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</si>
  <si>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</si>
  <si>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</si>
  <si>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</si>
  <si>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</si>
  <si>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</si>
  <si>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</si>
  <si>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</si>
  <si>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</si>
  <si>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</si>
  <si>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</si>
  <si>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</si>
  <si>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</si>
  <si>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</si>
  <si>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</si>
  <si>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</si>
  <si>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</si>
  <si>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</si>
  <si>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</si>
  <si>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</si>
  <si>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</si>
  <si>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</si>
  <si>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</si>
  <si>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</si>
  <si>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</si>
  <si>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</si>
  <si>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</si>
  <si>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</si>
  <si>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</si>
  <si>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</si>
  <si>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</si>
  <si>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</si>
  <si>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</si>
  <si>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</si>
  <si>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</si>
  <si>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</si>
  <si>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</si>
  <si>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</si>
  <si>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</si>
  <si>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</si>
  <si>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</si>
  <si>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</si>
  <si>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</si>
  <si>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</si>
  <si>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</si>
  <si>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</si>
  <si>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</si>
  <si>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</si>
  <si>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</si>
  <si>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</si>
  <si>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</si>
  <si>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</si>
  <si>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</si>
  <si>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</si>
  <si>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</si>
  <si>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</si>
  <si>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</si>
  <si>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</si>
  <si>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</si>
  <si>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</si>
  <si>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</si>
  <si>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</si>
  <si>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</si>
  <si>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</si>
  <si>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</si>
  <si>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</si>
  <si>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</si>
  <si>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</si>
  <si>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</si>
  <si>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</si>
  <si>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</si>
  <si>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</si>
  <si>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</si>
  <si>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</si>
  <si>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</si>
  <si>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</si>
  <si>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</si>
  <si>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</si>
  <si>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</si>
  <si>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</si>
  <si>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</si>
  <si>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</si>
  <si>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</si>
  <si>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</si>
  <si>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</si>
  <si>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</si>
  <si>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</si>
  <si>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</si>
  <si>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</si>
  <si>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</si>
  <si>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</si>
  <si>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</si>
  <si>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</si>
  <si>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</si>
  <si>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</si>
  <si>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</si>
  <si>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</si>
  <si>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</si>
  <si>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</si>
  <si>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</si>
  <si>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</si>
  <si>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</si>
  <si>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</si>
  <si>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</si>
  <si>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</si>
  <si>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</si>
  <si>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</si>
  <si>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</si>
  <si>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</si>
  <si>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</si>
  <si>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</si>
  <si>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</si>
  <si>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</si>
  <si>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</si>
  <si>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</si>
  <si>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</si>
  <si>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</si>
  <si>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</si>
  <si>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</si>
  <si>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</si>
  <si>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</si>
  <si>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</si>
  <si>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</si>
  <si>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</si>
  <si>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</si>
  <si>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</si>
  <si>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</si>
  <si>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</si>
  <si>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</si>
  <si>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</si>
  <si>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</si>
  <si>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</si>
  <si>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</si>
  <si>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</si>
  <si>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</si>
  <si>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</si>
  <si>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</si>
  <si>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</si>
  <si>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</si>
  <si>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</si>
  <si>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</si>
  <si>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</si>
  <si>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</si>
  <si>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</si>
  <si>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</si>
  <si>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</si>
  <si>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</si>
  <si>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</si>
  <si>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</si>
  <si>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15.11.2021 15.05.2024.</t>
  </si>
  <si>
    <t>30.12.2020.
30.06.2022. 30.06.2023.</t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</si>
  <si>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</si>
  <si>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</si>
  <si>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</si>
  <si>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</si>
  <si>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</si>
  <si>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</si>
  <si>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</si>
  <si>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</si>
  <si>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</si>
  <si>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</si>
  <si>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</si>
  <si>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</si>
  <si>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</si>
  <si>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</si>
  <si>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</si>
  <si>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</si>
  <si>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</si>
  <si>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</si>
  <si>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</si>
  <si>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</si>
  <si>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</si>
  <si>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UKUPNO POVUČENO DO 31.12.2023.</t>
  </si>
  <si>
    <t>%  DO 31.12.2023.</t>
  </si>
  <si>
    <t>Zeleni gradovi 2 -WindowII Vodovod Brčko - 52273</t>
  </si>
  <si>
    <t>08.12.2023.</t>
  </si>
  <si>
    <t>08.12.2026.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</si>
</sst>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0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" fontId="10" fillId="4" borderId="29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4" fillId="0" borderId="44" xfId="0" applyNumberFormat="1" applyFont="1" applyBorder="1" applyAlignment="1">
      <alignment horizontal="right" vertical="center"/>
    </xf>
    <xf numFmtId="4" fontId="2" fillId="0" borderId="67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4" fontId="7" fillId="0" borderId="23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4" fontId="2" fillId="0" borderId="42" xfId="0" applyNumberFormat="1" applyFont="1" applyFill="1" applyBorder="1" applyAlignment="1">
      <alignment horizontal="center" vertical="center" wrapText="1"/>
    </xf>
    <xf numFmtId="1" fontId="10" fillId="0" borderId="69" xfId="0" applyNumberFormat="1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vertical="center" wrapText="1"/>
    </xf>
    <xf numFmtId="0" fontId="7" fillId="0" borderId="70" xfId="0" applyFont="1" applyFill="1" applyBorder="1" applyAlignment="1">
      <alignment horizontal="center" vertical="center" wrapText="1"/>
    </xf>
    <xf numFmtId="4" fontId="5" fillId="0" borderId="70" xfId="0" applyNumberFormat="1" applyFont="1" applyBorder="1"/>
    <xf numFmtId="10" fontId="5" fillId="0" borderId="70" xfId="0" applyNumberFormat="1" applyFont="1" applyBorder="1"/>
    <xf numFmtId="0" fontId="4" fillId="0" borderId="8" xfId="0" applyFont="1" applyBorder="1"/>
    <xf numFmtId="0" fontId="7" fillId="0" borderId="42" xfId="0" applyFont="1" applyFill="1" applyBorder="1" applyAlignment="1">
      <alignment vertical="center" wrapText="1"/>
    </xf>
    <xf numFmtId="0" fontId="7" fillId="0" borderId="35" xfId="0" applyFont="1" applyFill="1" applyBorder="1" applyAlignment="1">
      <alignment horizontal="center" vertical="center" wrapText="1"/>
    </xf>
    <xf numFmtId="10" fontId="5" fillId="0" borderId="42" xfId="0" applyNumberFormat="1" applyFont="1" applyBorder="1"/>
    <xf numFmtId="14" fontId="10" fillId="0" borderId="3" xfId="0" applyNumberFormat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10" fontId="4" fillId="0" borderId="3" xfId="0" applyNumberFormat="1" applyFont="1" applyBorder="1" applyAlignment="1">
      <alignment vertical="center"/>
    </xf>
    <xf numFmtId="4" fontId="4" fillId="0" borderId="3" xfId="0" applyNumberFormat="1" applyFont="1" applyFill="1" applyBorder="1" applyAlignment="1">
      <alignment vertical="center"/>
    </xf>
    <xf numFmtId="0" fontId="4" fillId="0" borderId="71" xfId="0" applyFont="1" applyBorder="1"/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14" fontId="4" fillId="0" borderId="47" xfId="0" applyNumberFormat="1" applyFont="1" applyBorder="1" applyAlignment="1">
      <alignment horizontal="center"/>
    </xf>
    <xf numFmtId="0" fontId="10" fillId="4" borderId="47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7" fillId="4" borderId="47" xfId="0" applyFont="1" applyFill="1" applyBorder="1" applyAlignment="1">
      <alignment vertical="center" wrapText="1"/>
    </xf>
    <xf numFmtId="0" fontId="7" fillId="4" borderId="47" xfId="0" applyFont="1" applyFill="1" applyBorder="1" applyAlignment="1">
      <alignment horizontal="center" vertical="center" wrapText="1"/>
    </xf>
    <xf numFmtId="4" fontId="7" fillId="4" borderId="47" xfId="0" applyNumberFormat="1" applyFont="1" applyFill="1" applyBorder="1" applyAlignment="1">
      <alignment vertical="center" wrapText="1"/>
    </xf>
    <xf numFmtId="10" fontId="5" fillId="0" borderId="47" xfId="0" applyNumberFormat="1" applyFont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4" fillId="0" borderId="63" xfId="0" applyNumberFormat="1" applyFont="1" applyBorder="1" applyAlignment="1">
      <alignment horizontal="center" vertical="center"/>
    </xf>
    <xf numFmtId="164" fontId="10" fillId="0" borderId="63" xfId="0" applyNumberFormat="1" applyFont="1" applyFill="1" applyBorder="1" applyAlignment="1">
      <alignment horizontal="center" vertical="center" wrapText="1"/>
    </xf>
    <xf numFmtId="164" fontId="2" fillId="0" borderId="63" xfId="0" applyNumberFormat="1" applyFont="1" applyFill="1" applyBorder="1" applyAlignment="1">
      <alignment horizontal="center" vertical="center" wrapText="1"/>
    </xf>
    <xf numFmtId="4" fontId="4" fillId="0" borderId="63" xfId="0" applyNumberFormat="1" applyFont="1" applyBorder="1" applyAlignment="1">
      <alignment horizontal="right" vertical="center" wrapText="1"/>
    </xf>
    <xf numFmtId="0" fontId="10" fillId="5" borderId="47" xfId="0" applyFont="1" applyFill="1" applyBorder="1" applyAlignment="1">
      <alignment horizontal="center" vertical="center"/>
    </xf>
    <xf numFmtId="0" fontId="10" fillId="0" borderId="0" xfId="0" applyFont="1"/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0" fontId="18" fillId="0" borderId="44" xfId="0" applyFont="1" applyBorder="1" applyAlignment="1">
      <alignment vertical="center"/>
    </xf>
    <xf numFmtId="0" fontId="18" fillId="0" borderId="59" xfId="0" applyFont="1" applyBorder="1"/>
    <xf numFmtId="0" fontId="18" fillId="5" borderId="44" xfId="0" applyFont="1" applyFill="1" applyBorder="1"/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8" fillId="0" borderId="68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14" fontId="8" fillId="0" borderId="68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35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1" fontId="10" fillId="4" borderId="53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zoomScaleNormal="100" workbookViewId="0">
      <pane ySplit="3" topLeftCell="A22" activePane="bottomLeft" state="frozen"/>
      <selection pane="bottomLeft" activeCell="A33" sqref="A3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21" t="s">
        <v>38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13" s="1" customFormat="1" ht="15.75" customHeight="1" thickBot="1" x14ac:dyDescent="0.25">
      <c r="A2" s="424" t="s">
        <v>11</v>
      </c>
      <c r="B2" s="426" t="s">
        <v>0</v>
      </c>
      <c r="C2" s="36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13" s="1" customFormat="1" ht="45" customHeight="1" thickBot="1" x14ac:dyDescent="0.25">
      <c r="A3" s="425"/>
      <c r="B3" s="427"/>
      <c r="C3" s="363" t="s">
        <v>4</v>
      </c>
      <c r="D3" s="141" t="s">
        <v>5</v>
      </c>
      <c r="E3" s="142" t="s">
        <v>9</v>
      </c>
      <c r="F3" s="363" t="s">
        <v>6</v>
      </c>
      <c r="G3" s="143" t="s">
        <v>7</v>
      </c>
      <c r="H3" s="427"/>
      <c r="I3" s="363" t="s">
        <v>8</v>
      </c>
      <c r="J3" s="144" t="s">
        <v>366</v>
      </c>
      <c r="K3" s="361" t="s">
        <v>367</v>
      </c>
      <c r="L3" s="432"/>
      <c r="M3" s="434"/>
    </row>
    <row r="4" spans="1:13" x14ac:dyDescent="0.25">
      <c r="A4" s="435" t="s">
        <v>15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13" x14ac:dyDescent="0.25">
      <c r="A5" s="59">
        <v>1</v>
      </c>
      <c r="B5" s="149" t="s">
        <v>16</v>
      </c>
      <c r="C5" s="150" t="s">
        <v>192</v>
      </c>
      <c r="D5" s="150" t="s">
        <v>253</v>
      </c>
      <c r="E5" s="150" t="s">
        <v>245</v>
      </c>
      <c r="F5" s="364" t="s">
        <v>29</v>
      </c>
      <c r="G5" s="364" t="s">
        <v>347</v>
      </c>
      <c r="H5" s="152" t="s">
        <v>36</v>
      </c>
      <c r="I5" s="10">
        <v>58000000</v>
      </c>
      <c r="J5" s="10">
        <v>56817637.909999996</v>
      </c>
      <c r="K5" s="15">
        <f>J5/I5</f>
        <v>0.97961444672413789</v>
      </c>
      <c r="L5" s="18">
        <v>3463000</v>
      </c>
      <c r="M5" s="130"/>
    </row>
    <row r="6" spans="1:13" ht="30" customHeight="1" x14ac:dyDescent="0.25">
      <c r="A6" s="59">
        <v>2</v>
      </c>
      <c r="B6" s="149" t="s">
        <v>17</v>
      </c>
      <c r="C6" s="231" t="s">
        <v>192</v>
      </c>
      <c r="D6" s="231" t="s">
        <v>254</v>
      </c>
      <c r="E6" s="231" t="s">
        <v>202</v>
      </c>
      <c r="F6" s="364" t="s">
        <v>30</v>
      </c>
      <c r="G6" s="364" t="s">
        <v>23</v>
      </c>
      <c r="H6" s="152" t="s">
        <v>36</v>
      </c>
      <c r="I6" s="11">
        <v>51300000</v>
      </c>
      <c r="J6" s="11">
        <v>46528250</v>
      </c>
      <c r="K6" s="16">
        <f>J6/I6</f>
        <v>0.90698343079922028</v>
      </c>
      <c r="L6" s="19">
        <v>4000000</v>
      </c>
      <c r="M6" s="130"/>
    </row>
    <row r="7" spans="1:13" ht="24" x14ac:dyDescent="0.25">
      <c r="A7" s="153">
        <v>3</v>
      </c>
      <c r="B7" s="154" t="s">
        <v>18</v>
      </c>
      <c r="C7" s="438" t="s">
        <v>191</v>
      </c>
      <c r="D7" s="438" t="s">
        <v>255</v>
      </c>
      <c r="E7" s="438" t="s">
        <v>204</v>
      </c>
      <c r="F7" s="441" t="s">
        <v>31</v>
      </c>
      <c r="G7" s="441" t="s">
        <v>24</v>
      </c>
      <c r="H7" s="155"/>
      <c r="I7" s="12"/>
      <c r="J7" s="12"/>
      <c r="K7" s="156"/>
      <c r="L7" s="157"/>
      <c r="M7" s="158"/>
    </row>
    <row r="8" spans="1:13" x14ac:dyDescent="0.25">
      <c r="A8" s="153"/>
      <c r="B8" s="154" t="s">
        <v>12</v>
      </c>
      <c r="C8" s="439"/>
      <c r="D8" s="439"/>
      <c r="E8" s="439"/>
      <c r="F8" s="442"/>
      <c r="G8" s="442"/>
      <c r="H8" s="122" t="s">
        <v>36</v>
      </c>
      <c r="I8" s="13">
        <v>16366193</v>
      </c>
      <c r="J8" s="13">
        <v>14843123.699999999</v>
      </c>
      <c r="K8" s="5">
        <f>J8/I8</f>
        <v>0.90693808266833953</v>
      </c>
      <c r="L8" s="4">
        <v>2897948.8600000003</v>
      </c>
      <c r="M8" s="118"/>
    </row>
    <row r="9" spans="1:13" x14ac:dyDescent="0.25">
      <c r="A9" s="153"/>
      <c r="B9" s="154" t="s">
        <v>13</v>
      </c>
      <c r="C9" s="439"/>
      <c r="D9" s="439"/>
      <c r="E9" s="439"/>
      <c r="F9" s="442"/>
      <c r="G9" s="442"/>
      <c r="H9" s="122" t="s">
        <v>36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18"/>
    </row>
    <row r="10" spans="1:13" x14ac:dyDescent="0.25">
      <c r="A10" s="159"/>
      <c r="B10" s="8" t="s">
        <v>14</v>
      </c>
      <c r="C10" s="440"/>
      <c r="D10" s="440"/>
      <c r="E10" s="440"/>
      <c r="F10" s="443"/>
      <c r="G10" s="443"/>
      <c r="H10" s="9" t="s">
        <v>36</v>
      </c>
      <c r="I10" s="14">
        <f>I8+I9</f>
        <v>27276989</v>
      </c>
      <c r="J10" s="14">
        <f>J8+J9</f>
        <v>25753919.690000001</v>
      </c>
      <c r="K10" s="6">
        <f t="shared" si="0"/>
        <v>0.94416285059908922</v>
      </c>
      <c r="L10" s="17">
        <f>L8+L9</f>
        <v>2897948.8600000003</v>
      </c>
      <c r="M10" s="130"/>
    </row>
    <row r="11" spans="1:13" ht="24" x14ac:dyDescent="0.25">
      <c r="A11" s="160">
        <v>4</v>
      </c>
      <c r="B11" s="161" t="s">
        <v>19</v>
      </c>
      <c r="C11" s="438" t="s">
        <v>250</v>
      </c>
      <c r="D11" s="438" t="s">
        <v>256</v>
      </c>
      <c r="E11" s="438" t="s">
        <v>134</v>
      </c>
      <c r="F11" s="447" t="s">
        <v>32</v>
      </c>
      <c r="G11" s="447" t="s">
        <v>25</v>
      </c>
      <c r="H11" s="162"/>
      <c r="I11" s="12"/>
      <c r="J11" s="12"/>
      <c r="K11" s="156"/>
      <c r="L11" s="157"/>
      <c r="M11" s="158"/>
    </row>
    <row r="12" spans="1:13" x14ac:dyDescent="0.25">
      <c r="A12" s="163"/>
      <c r="B12" s="145" t="s">
        <v>12</v>
      </c>
      <c r="C12" s="439"/>
      <c r="D12" s="439"/>
      <c r="E12" s="439"/>
      <c r="F12" s="448"/>
      <c r="G12" s="448"/>
      <c r="H12" s="164" t="s">
        <v>36</v>
      </c>
      <c r="I12" s="13">
        <v>19859900</v>
      </c>
      <c r="J12" s="13">
        <v>19807694.669999998</v>
      </c>
      <c r="K12" s="5">
        <f>J12/I12</f>
        <v>0.99737131959375414</v>
      </c>
      <c r="L12" s="349">
        <v>-52205.57</v>
      </c>
      <c r="M12" s="118"/>
    </row>
    <row r="13" spans="1:13" x14ac:dyDescent="0.25">
      <c r="A13" s="163"/>
      <c r="B13" s="145" t="s">
        <v>13</v>
      </c>
      <c r="C13" s="439"/>
      <c r="D13" s="439"/>
      <c r="E13" s="439"/>
      <c r="F13" s="448"/>
      <c r="G13" s="448"/>
      <c r="H13" s="164" t="s">
        <v>36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18"/>
    </row>
    <row r="14" spans="1:13" x14ac:dyDescent="0.25">
      <c r="A14" s="165"/>
      <c r="B14" s="7" t="s">
        <v>14</v>
      </c>
      <c r="C14" s="440"/>
      <c r="D14" s="440"/>
      <c r="E14" s="440"/>
      <c r="F14" s="449"/>
      <c r="G14" s="449"/>
      <c r="H14" s="113" t="s">
        <v>36</v>
      </c>
      <c r="I14" s="14">
        <f>I12+I13</f>
        <v>33100000</v>
      </c>
      <c r="J14" s="14">
        <f>J12+J13</f>
        <v>33047794.43</v>
      </c>
      <c r="K14" s="6">
        <f t="shared" si="1"/>
        <v>0.99842279244712995</v>
      </c>
      <c r="L14" s="17">
        <f>L12+L13</f>
        <v>-52205.57</v>
      </c>
      <c r="M14" s="130"/>
    </row>
    <row r="15" spans="1:13" ht="36.75" customHeight="1" x14ac:dyDescent="0.25">
      <c r="A15" s="163">
        <v>5</v>
      </c>
      <c r="B15" s="154" t="s">
        <v>20</v>
      </c>
      <c r="C15" s="444" t="s">
        <v>284</v>
      </c>
      <c r="D15" s="438" t="s">
        <v>257</v>
      </c>
      <c r="E15" s="438" t="s">
        <v>258</v>
      </c>
      <c r="F15" s="447" t="s">
        <v>33</v>
      </c>
      <c r="G15" s="447" t="s">
        <v>26</v>
      </c>
      <c r="H15" s="164"/>
      <c r="I15" s="13"/>
      <c r="J15" s="13"/>
      <c r="K15" s="166"/>
      <c r="L15" s="4"/>
      <c r="M15" s="118"/>
    </row>
    <row r="16" spans="1:13" x14ac:dyDescent="0.25">
      <c r="A16" s="163"/>
      <c r="B16" s="167" t="s">
        <v>12</v>
      </c>
      <c r="C16" s="445"/>
      <c r="D16" s="439"/>
      <c r="E16" s="439"/>
      <c r="F16" s="448"/>
      <c r="G16" s="448"/>
      <c r="H16" s="168" t="s">
        <v>36</v>
      </c>
      <c r="I16" s="13">
        <v>7179487</v>
      </c>
      <c r="J16" s="13">
        <v>5824281.7200000007</v>
      </c>
      <c r="K16" s="5">
        <f>J16/I16</f>
        <v>0.81123925985241019</v>
      </c>
      <c r="L16" s="4">
        <v>1941782.4300000002</v>
      </c>
      <c r="M16" s="118"/>
    </row>
    <row r="17" spans="1:13" x14ac:dyDescent="0.25">
      <c r="A17" s="163"/>
      <c r="B17" s="169" t="s">
        <v>13</v>
      </c>
      <c r="C17" s="445"/>
      <c r="D17" s="439"/>
      <c r="E17" s="439"/>
      <c r="F17" s="448"/>
      <c r="G17" s="448"/>
      <c r="H17" s="170" t="s">
        <v>36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18"/>
    </row>
    <row r="18" spans="1:13" x14ac:dyDescent="0.25">
      <c r="A18" s="171"/>
      <c r="B18" s="7" t="s">
        <v>14</v>
      </c>
      <c r="C18" s="446"/>
      <c r="D18" s="440"/>
      <c r="E18" s="440"/>
      <c r="F18" s="449"/>
      <c r="G18" s="449"/>
      <c r="H18" s="113" t="s">
        <v>36</v>
      </c>
      <c r="I18" s="14">
        <f>I16+I17</f>
        <v>20000000</v>
      </c>
      <c r="J18" s="14">
        <f>J16+J17</f>
        <v>14451897.560000001</v>
      </c>
      <c r="K18" s="6">
        <f t="shared" si="2"/>
        <v>0.722594878</v>
      </c>
      <c r="L18" s="17">
        <f>L16+L17</f>
        <v>2787674.42</v>
      </c>
      <c r="M18" s="118"/>
    </row>
    <row r="19" spans="1:13" ht="45" customHeight="1" x14ac:dyDescent="0.25">
      <c r="A19" s="59">
        <v>6</v>
      </c>
      <c r="B19" s="172" t="s">
        <v>21</v>
      </c>
      <c r="C19" s="231" t="s">
        <v>193</v>
      </c>
      <c r="D19" s="231" t="s">
        <v>259</v>
      </c>
      <c r="E19" s="231" t="s">
        <v>187</v>
      </c>
      <c r="F19" s="173" t="s">
        <v>34</v>
      </c>
      <c r="G19" s="174" t="s">
        <v>27</v>
      </c>
      <c r="H19" s="152" t="s">
        <v>36</v>
      </c>
      <c r="I19" s="11">
        <v>30000000</v>
      </c>
      <c r="J19" s="11">
        <v>7571957.4699999997</v>
      </c>
      <c r="K19" s="16">
        <f>J19/I19</f>
        <v>0.25239858233333334</v>
      </c>
      <c r="L19" s="19">
        <v>2873810.38</v>
      </c>
      <c r="M19" s="130"/>
    </row>
    <row r="20" spans="1:13" ht="36" x14ac:dyDescent="0.25">
      <c r="A20" s="175">
        <v>7</v>
      </c>
      <c r="B20" s="176" t="s">
        <v>22</v>
      </c>
      <c r="C20" s="438" t="s">
        <v>285</v>
      </c>
      <c r="D20" s="438" t="s">
        <v>260</v>
      </c>
      <c r="E20" s="438" t="s">
        <v>261</v>
      </c>
      <c r="F20" s="459" t="s">
        <v>35</v>
      </c>
      <c r="G20" s="448" t="s">
        <v>28</v>
      </c>
      <c r="H20" s="162"/>
      <c r="I20" s="12"/>
      <c r="J20" s="12"/>
      <c r="K20" s="156"/>
      <c r="L20" s="12"/>
      <c r="M20" s="158"/>
    </row>
    <row r="21" spans="1:13" x14ac:dyDescent="0.25">
      <c r="A21" s="54"/>
      <c r="B21" s="177" t="s">
        <v>12</v>
      </c>
      <c r="C21" s="439"/>
      <c r="D21" s="439"/>
      <c r="E21" s="439"/>
      <c r="F21" s="459"/>
      <c r="G21" s="448"/>
      <c r="H21" s="164" t="s">
        <v>36</v>
      </c>
      <c r="I21" s="13">
        <v>33600000</v>
      </c>
      <c r="J21" s="13">
        <v>6180423</v>
      </c>
      <c r="K21" s="5">
        <f>J21/I21</f>
        <v>0.18394116071428571</v>
      </c>
      <c r="L21" s="13">
        <v>6096423</v>
      </c>
      <c r="M21" s="118"/>
    </row>
    <row r="22" spans="1:13" x14ac:dyDescent="0.25">
      <c r="A22" s="54"/>
      <c r="B22" s="178" t="s">
        <v>13</v>
      </c>
      <c r="C22" s="439"/>
      <c r="D22" s="439"/>
      <c r="E22" s="439"/>
      <c r="F22" s="459"/>
      <c r="G22" s="448"/>
      <c r="H22" s="164" t="s">
        <v>36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18"/>
    </row>
    <row r="23" spans="1:13" x14ac:dyDescent="0.25">
      <c r="A23" s="171"/>
      <c r="B23" s="58" t="s">
        <v>14</v>
      </c>
      <c r="C23" s="440"/>
      <c r="D23" s="440"/>
      <c r="E23" s="440"/>
      <c r="F23" s="460"/>
      <c r="G23" s="449"/>
      <c r="H23" s="179" t="s">
        <v>36</v>
      </c>
      <c r="I23" s="14">
        <f>I21+I22</f>
        <v>56000000</v>
      </c>
      <c r="J23" s="14">
        <f>J21+J22</f>
        <v>12591423</v>
      </c>
      <c r="K23" s="6">
        <f t="shared" si="3"/>
        <v>0.22484683928571428</v>
      </c>
      <c r="L23" s="14">
        <f>L21+L22</f>
        <v>6501423</v>
      </c>
      <c r="M23" s="130"/>
    </row>
    <row r="24" spans="1:13" s="3" customFormat="1" ht="24" customHeight="1" x14ac:dyDescent="0.25">
      <c r="A24" s="54">
        <v>8</v>
      </c>
      <c r="B24" s="369" t="s">
        <v>348</v>
      </c>
      <c r="C24" s="444" t="s">
        <v>193</v>
      </c>
      <c r="D24" s="450"/>
      <c r="E24" s="450"/>
      <c r="F24" s="453" t="s">
        <v>349</v>
      </c>
      <c r="G24" s="456" t="s">
        <v>350</v>
      </c>
      <c r="H24" s="180"/>
      <c r="I24" s="56"/>
      <c r="J24" s="56"/>
      <c r="K24" s="57"/>
      <c r="L24" s="56"/>
      <c r="M24" s="118"/>
    </row>
    <row r="25" spans="1:13" x14ac:dyDescent="0.25">
      <c r="A25" s="54"/>
      <c r="B25" s="370" t="s">
        <v>12</v>
      </c>
      <c r="C25" s="445"/>
      <c r="D25" s="451"/>
      <c r="E25" s="451"/>
      <c r="F25" s="454"/>
      <c r="G25" s="457"/>
      <c r="H25" s="164" t="s">
        <v>36</v>
      </c>
      <c r="I25" s="358">
        <v>25000000</v>
      </c>
      <c r="J25" s="366">
        <v>62500</v>
      </c>
      <c r="K25" s="5">
        <f>J25/I25</f>
        <v>2.5000000000000001E-3</v>
      </c>
      <c r="L25" s="366">
        <v>62500</v>
      </c>
      <c r="M25" s="118"/>
    </row>
    <row r="26" spans="1:13" x14ac:dyDescent="0.25">
      <c r="A26" s="54"/>
      <c r="B26" s="370" t="s">
        <v>13</v>
      </c>
      <c r="C26" s="445"/>
      <c r="D26" s="451"/>
      <c r="E26" s="451"/>
      <c r="F26" s="454"/>
      <c r="G26" s="457"/>
      <c r="H26" s="164" t="s">
        <v>36</v>
      </c>
      <c r="I26" s="358">
        <v>26500000</v>
      </c>
      <c r="J26" s="13">
        <v>66250</v>
      </c>
      <c r="K26" s="5">
        <f t="shared" ref="K26:K27" si="4">J26/I26</f>
        <v>2.5000000000000001E-3</v>
      </c>
      <c r="L26" s="13">
        <v>66250</v>
      </c>
      <c r="M26" s="118"/>
    </row>
    <row r="27" spans="1:13" x14ac:dyDescent="0.25">
      <c r="A27" s="59"/>
      <c r="B27" s="371" t="s">
        <v>14</v>
      </c>
      <c r="C27" s="446"/>
      <c r="D27" s="452"/>
      <c r="E27" s="452"/>
      <c r="F27" s="455"/>
      <c r="G27" s="458"/>
      <c r="H27" s="179" t="s">
        <v>36</v>
      </c>
      <c r="I27" s="181">
        <f>I25+I26</f>
        <v>51500000</v>
      </c>
      <c r="J27" s="181">
        <f>J25+J26</f>
        <v>128750</v>
      </c>
      <c r="K27" s="6">
        <f t="shared" si="4"/>
        <v>2.5000000000000001E-3</v>
      </c>
      <c r="L27" s="181">
        <f>L25+L26</f>
        <v>128750</v>
      </c>
      <c r="M27" s="130"/>
    </row>
    <row r="28" spans="1:13" s="3" customFormat="1" ht="24" customHeight="1" x14ac:dyDescent="0.25">
      <c r="A28" s="54">
        <v>9</v>
      </c>
      <c r="B28" s="374" t="s">
        <v>352</v>
      </c>
      <c r="C28" s="444" t="s">
        <v>353</v>
      </c>
      <c r="D28" s="450"/>
      <c r="E28" s="450"/>
      <c r="F28" s="454" t="s">
        <v>354</v>
      </c>
      <c r="G28" s="454" t="s">
        <v>355</v>
      </c>
      <c r="H28" s="180"/>
      <c r="I28" s="56"/>
      <c r="J28" s="56"/>
      <c r="K28" s="57"/>
      <c r="L28" s="56"/>
      <c r="M28" s="118"/>
    </row>
    <row r="29" spans="1:13" x14ac:dyDescent="0.25">
      <c r="A29" s="54"/>
      <c r="B29" s="375" t="s">
        <v>12</v>
      </c>
      <c r="C29" s="445"/>
      <c r="D29" s="451"/>
      <c r="E29" s="451"/>
      <c r="F29" s="454"/>
      <c r="G29" s="454"/>
      <c r="H29" s="164" t="s">
        <v>36</v>
      </c>
      <c r="I29" s="358">
        <v>30700000</v>
      </c>
      <c r="J29" s="366">
        <v>76750</v>
      </c>
      <c r="K29" s="5">
        <f>J29/I29</f>
        <v>2.5000000000000001E-3</v>
      </c>
      <c r="L29" s="366">
        <v>76750</v>
      </c>
      <c r="M29" s="118"/>
    </row>
    <row r="30" spans="1:13" x14ac:dyDescent="0.25">
      <c r="A30" s="54"/>
      <c r="B30" s="375" t="s">
        <v>13</v>
      </c>
      <c r="C30" s="445"/>
      <c r="D30" s="451"/>
      <c r="E30" s="451"/>
      <c r="F30" s="454"/>
      <c r="G30" s="454"/>
      <c r="H30" s="164" t="s">
        <v>36</v>
      </c>
      <c r="I30" s="358">
        <v>30700000</v>
      </c>
      <c r="J30" s="13">
        <v>76750</v>
      </c>
      <c r="K30" s="5">
        <f t="shared" ref="K30:K31" si="5">J30/I30</f>
        <v>2.5000000000000001E-3</v>
      </c>
      <c r="L30" s="13">
        <v>76750</v>
      </c>
      <c r="M30" s="118"/>
    </row>
    <row r="31" spans="1:13" x14ac:dyDescent="0.25">
      <c r="A31" s="59"/>
      <c r="B31" s="371" t="s">
        <v>14</v>
      </c>
      <c r="C31" s="446"/>
      <c r="D31" s="452"/>
      <c r="E31" s="452"/>
      <c r="F31" s="455"/>
      <c r="G31" s="455"/>
      <c r="H31" s="179" t="s">
        <v>36</v>
      </c>
      <c r="I31" s="181">
        <f>I29+I30</f>
        <v>61400000</v>
      </c>
      <c r="J31" s="181">
        <f>J29+J30</f>
        <v>153500</v>
      </c>
      <c r="K31" s="6">
        <f t="shared" si="5"/>
        <v>2.5000000000000001E-3</v>
      </c>
      <c r="L31" s="181">
        <f>L29+L30</f>
        <v>153500</v>
      </c>
      <c r="M31" s="130"/>
    </row>
    <row r="32" spans="1:13" s="3" customFormat="1" ht="24" customHeight="1" x14ac:dyDescent="0.25">
      <c r="A32" s="54">
        <v>10</v>
      </c>
      <c r="B32" s="145" t="s">
        <v>363</v>
      </c>
      <c r="C32" s="444" t="s">
        <v>286</v>
      </c>
      <c r="D32" s="450"/>
      <c r="E32" s="450"/>
      <c r="F32" s="448" t="s">
        <v>364</v>
      </c>
      <c r="G32" s="459" t="s">
        <v>365</v>
      </c>
      <c r="H32" s="180"/>
      <c r="I32" s="56"/>
      <c r="J32" s="56"/>
      <c r="K32" s="57"/>
      <c r="L32" s="56"/>
      <c r="M32" s="118"/>
    </row>
    <row r="33" spans="1:13" x14ac:dyDescent="0.25">
      <c r="A33" s="54"/>
      <c r="B33" s="145" t="s">
        <v>12</v>
      </c>
      <c r="C33" s="445"/>
      <c r="D33" s="451"/>
      <c r="E33" s="451"/>
      <c r="F33" s="448"/>
      <c r="G33" s="459"/>
      <c r="H33" s="164" t="s">
        <v>36</v>
      </c>
      <c r="I33" s="71">
        <v>25000000</v>
      </c>
      <c r="J33" s="366">
        <v>62500</v>
      </c>
      <c r="K33" s="5">
        <f>J33/I33</f>
        <v>2.5000000000000001E-3</v>
      </c>
      <c r="L33" s="366">
        <v>62500</v>
      </c>
      <c r="M33" s="118"/>
    </row>
    <row r="34" spans="1:13" x14ac:dyDescent="0.25">
      <c r="A34" s="54"/>
      <c r="B34" s="145" t="s">
        <v>13</v>
      </c>
      <c r="C34" s="445"/>
      <c r="D34" s="451"/>
      <c r="E34" s="451"/>
      <c r="F34" s="448"/>
      <c r="G34" s="459"/>
      <c r="H34" s="164" t="s">
        <v>36</v>
      </c>
      <c r="I34" s="71">
        <v>14000000</v>
      </c>
      <c r="J34" s="13">
        <v>35000</v>
      </c>
      <c r="K34" s="5">
        <f t="shared" ref="K34:K35" si="6">J34/I34</f>
        <v>2.5000000000000001E-3</v>
      </c>
      <c r="L34" s="13">
        <v>35000</v>
      </c>
      <c r="M34" s="118"/>
    </row>
    <row r="35" spans="1:13" x14ac:dyDescent="0.25">
      <c r="A35" s="59"/>
      <c r="B35" s="371" t="s">
        <v>14</v>
      </c>
      <c r="C35" s="445"/>
      <c r="D35" s="452"/>
      <c r="E35" s="452"/>
      <c r="F35" s="449"/>
      <c r="G35" s="460"/>
      <c r="H35" s="179" t="s">
        <v>36</v>
      </c>
      <c r="I35" s="181">
        <f>I33+I34</f>
        <v>39000000</v>
      </c>
      <c r="J35" s="181">
        <f>J33+J34</f>
        <v>97500</v>
      </c>
      <c r="K35" s="6">
        <f t="shared" si="6"/>
        <v>2.5000000000000001E-3</v>
      </c>
      <c r="L35" s="181">
        <f>L33+L34</f>
        <v>97500</v>
      </c>
      <c r="M35" s="130"/>
    </row>
    <row r="36" spans="1:13" s="3" customFormat="1" ht="24" customHeight="1" x14ac:dyDescent="0.25">
      <c r="A36" s="54">
        <v>11</v>
      </c>
      <c r="B36" s="119" t="s">
        <v>124</v>
      </c>
      <c r="C36" s="444" t="s">
        <v>286</v>
      </c>
      <c r="D36" s="438" t="s">
        <v>262</v>
      </c>
      <c r="E36" s="438" t="s">
        <v>263</v>
      </c>
      <c r="F36" s="464" t="s">
        <v>126</v>
      </c>
      <c r="G36" s="447" t="s">
        <v>127</v>
      </c>
      <c r="H36" s="180"/>
      <c r="I36" s="56"/>
      <c r="J36" s="56"/>
      <c r="K36" s="57"/>
      <c r="L36" s="56"/>
      <c r="M36" s="118"/>
    </row>
    <row r="37" spans="1:13" x14ac:dyDescent="0.25">
      <c r="A37" s="54"/>
      <c r="B37" s="119" t="s">
        <v>12</v>
      </c>
      <c r="C37" s="445"/>
      <c r="D37" s="439"/>
      <c r="E37" s="439"/>
      <c r="F37" s="459"/>
      <c r="G37" s="448"/>
      <c r="H37" s="164" t="s">
        <v>36</v>
      </c>
      <c r="I37" s="71">
        <v>29000000</v>
      </c>
      <c r="J37" s="366">
        <v>28903795.739999998</v>
      </c>
      <c r="K37" s="5">
        <f>J37/I37</f>
        <v>0.99668261172413786</v>
      </c>
      <c r="L37" s="13">
        <v>0</v>
      </c>
      <c r="M37" s="118"/>
    </row>
    <row r="38" spans="1:13" x14ac:dyDescent="0.25">
      <c r="A38" s="54"/>
      <c r="B38" s="119" t="s">
        <v>13</v>
      </c>
      <c r="C38" s="445"/>
      <c r="D38" s="439"/>
      <c r="E38" s="439"/>
      <c r="F38" s="459"/>
      <c r="G38" s="448"/>
      <c r="H38" s="164" t="s">
        <v>36</v>
      </c>
      <c r="I38" s="71">
        <v>21000000</v>
      </c>
      <c r="J38" s="13">
        <v>19675463.350000001</v>
      </c>
      <c r="K38" s="5">
        <f t="shared" ref="K38:K39" si="7">J38/I38</f>
        <v>0.93692682619047629</v>
      </c>
      <c r="L38" s="13">
        <v>-50637.65</v>
      </c>
      <c r="M38" s="118"/>
    </row>
    <row r="39" spans="1:13" ht="15.75" thickBot="1" x14ac:dyDescent="0.3">
      <c r="A39" s="54"/>
      <c r="B39" s="372" t="s">
        <v>125</v>
      </c>
      <c r="C39" s="445"/>
      <c r="D39" s="439"/>
      <c r="E39" s="439"/>
      <c r="F39" s="459"/>
      <c r="G39" s="448"/>
      <c r="H39" s="377" t="s">
        <v>36</v>
      </c>
      <c r="I39" s="373">
        <f>I37+I38</f>
        <v>50000000</v>
      </c>
      <c r="J39" s="373">
        <f>J37+J38</f>
        <v>48579259.090000004</v>
      </c>
      <c r="K39" s="57">
        <f t="shared" si="7"/>
        <v>0.97158518180000009</v>
      </c>
      <c r="L39" s="373">
        <f>L37+L38</f>
        <v>-50637.65</v>
      </c>
      <c r="M39" s="118"/>
    </row>
    <row r="40" spans="1:13" ht="15.75" thickBot="1" x14ac:dyDescent="0.3">
      <c r="A40" s="461" t="s">
        <v>351</v>
      </c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3"/>
    </row>
    <row r="41" spans="1:13" s="3" customFormat="1" ht="24" customHeight="1" x14ac:dyDescent="0.25">
      <c r="A41" s="379">
        <v>1</v>
      </c>
      <c r="B41" s="380" t="s">
        <v>356</v>
      </c>
      <c r="C41" s="465" t="s">
        <v>193</v>
      </c>
      <c r="D41" s="467"/>
      <c r="E41" s="467"/>
      <c r="F41" s="469" t="s">
        <v>349</v>
      </c>
      <c r="G41" s="472" t="s">
        <v>357</v>
      </c>
      <c r="H41" s="381"/>
      <c r="I41" s="382"/>
      <c r="J41" s="382"/>
      <c r="K41" s="383"/>
      <c r="L41" s="382"/>
      <c r="M41" s="384"/>
    </row>
    <row r="42" spans="1:13" x14ac:dyDescent="0.25">
      <c r="A42" s="54"/>
      <c r="B42" s="376" t="s">
        <v>12</v>
      </c>
      <c r="C42" s="445"/>
      <c r="D42" s="451"/>
      <c r="E42" s="451"/>
      <c r="F42" s="470"/>
      <c r="G42" s="473"/>
      <c r="H42" s="164" t="s">
        <v>36</v>
      </c>
      <c r="I42" s="349">
        <v>1150000</v>
      </c>
      <c r="J42" s="366">
        <v>0</v>
      </c>
      <c r="K42" s="5">
        <f>J42/I42</f>
        <v>0</v>
      </c>
      <c r="L42" s="13">
        <v>0</v>
      </c>
      <c r="M42" s="118"/>
    </row>
    <row r="43" spans="1:13" x14ac:dyDescent="0.25">
      <c r="A43" s="54"/>
      <c r="B43" s="376" t="s">
        <v>13</v>
      </c>
      <c r="C43" s="445"/>
      <c r="D43" s="451"/>
      <c r="E43" s="451"/>
      <c r="F43" s="470"/>
      <c r="G43" s="473"/>
      <c r="H43" s="164" t="s">
        <v>36</v>
      </c>
      <c r="I43" s="349">
        <v>1150000</v>
      </c>
      <c r="J43" s="13">
        <v>0</v>
      </c>
      <c r="K43" s="5">
        <f t="shared" ref="K43:K44" si="8">J43/I43</f>
        <v>0</v>
      </c>
      <c r="L43" s="13">
        <v>0</v>
      </c>
      <c r="M43" s="118"/>
    </row>
    <row r="44" spans="1:13" ht="15.75" thickBot="1" x14ac:dyDescent="0.3">
      <c r="A44" s="53"/>
      <c r="B44" s="385" t="s">
        <v>125</v>
      </c>
      <c r="C44" s="466"/>
      <c r="D44" s="468"/>
      <c r="E44" s="468"/>
      <c r="F44" s="471"/>
      <c r="G44" s="474"/>
      <c r="H44" s="386" t="s">
        <v>36</v>
      </c>
      <c r="I44" s="183">
        <f>I42+I43</f>
        <v>2300000</v>
      </c>
      <c r="J44" s="183">
        <f>J42+J43</f>
        <v>0</v>
      </c>
      <c r="K44" s="387">
        <f t="shared" si="8"/>
        <v>0</v>
      </c>
      <c r="L44" s="183">
        <f>L42+L43</f>
        <v>0</v>
      </c>
      <c r="M44" s="134"/>
    </row>
    <row r="45" spans="1:13" x14ac:dyDescent="0.25">
      <c r="A45" s="186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</row>
    <row r="46" spans="1:13" x14ac:dyDescent="0.25">
      <c r="A46" s="186"/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</row>
    <row r="47" spans="1:13" x14ac:dyDescent="0.25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</row>
    <row r="48" spans="1:13" x14ac:dyDescent="0.25">
      <c r="A48" s="186"/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</row>
    <row r="49" spans="1:13" x14ac:dyDescent="0.25">
      <c r="A49" s="186"/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</row>
    <row r="50" spans="1:13" x14ac:dyDescent="0.25">
      <c r="A50" s="186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</row>
    <row r="51" spans="1:13" x14ac:dyDescent="0.25">
      <c r="A51" s="186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</row>
    <row r="52" spans="1:13" x14ac:dyDescent="0.25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</row>
    <row r="53" spans="1:13" x14ac:dyDescent="0.25">
      <c r="A53" s="186"/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</row>
    <row r="54" spans="1:13" x14ac:dyDescent="0.25">
      <c r="A54" s="186"/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</row>
    <row r="55" spans="1:13" x14ac:dyDescent="0.25">
      <c r="A55" s="186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</row>
  </sheetData>
  <mergeCells count="55">
    <mergeCell ref="C41:C44"/>
    <mergeCell ref="D41:D44"/>
    <mergeCell ref="E41:E44"/>
    <mergeCell ref="F41:F44"/>
    <mergeCell ref="G41:G44"/>
    <mergeCell ref="A40:M40"/>
    <mergeCell ref="C28:C31"/>
    <mergeCell ref="D28:D31"/>
    <mergeCell ref="E28:E31"/>
    <mergeCell ref="F28:F31"/>
    <mergeCell ref="G28:G31"/>
    <mergeCell ref="C36:C39"/>
    <mergeCell ref="D36:D39"/>
    <mergeCell ref="E36:E39"/>
    <mergeCell ref="F36:F39"/>
    <mergeCell ref="G36:G39"/>
    <mergeCell ref="C32:C35"/>
    <mergeCell ref="D32:D35"/>
    <mergeCell ref="E32:E35"/>
    <mergeCell ref="F32:F35"/>
    <mergeCell ref="G32:G35"/>
    <mergeCell ref="C20:C23"/>
    <mergeCell ref="D20:D23"/>
    <mergeCell ref="E20:E23"/>
    <mergeCell ref="F20:F23"/>
    <mergeCell ref="G20:G23"/>
    <mergeCell ref="C24:C27"/>
    <mergeCell ref="D24:D27"/>
    <mergeCell ref="E24:E27"/>
    <mergeCell ref="F24:F27"/>
    <mergeCell ref="G24:G27"/>
    <mergeCell ref="C11:C14"/>
    <mergeCell ref="D11:D14"/>
    <mergeCell ref="E11:E14"/>
    <mergeCell ref="F11:F14"/>
    <mergeCell ref="G11:G14"/>
    <mergeCell ref="C15:C18"/>
    <mergeCell ref="D15:D18"/>
    <mergeCell ref="E15:E18"/>
    <mergeCell ref="F15:F18"/>
    <mergeCell ref="G15:G18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10" activePane="bottomLeft" state="frozen"/>
      <selection pane="bottomLeft" activeCell="L23" sqref="L23:L25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1" t="s">
        <v>302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14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14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14" x14ac:dyDescent="0.2">
      <c r="A4" s="476" t="s">
        <v>49</v>
      </c>
      <c r="B4" s="477"/>
      <c r="C4" s="477"/>
      <c r="D4" s="477"/>
      <c r="E4" s="477"/>
      <c r="F4" s="477"/>
      <c r="G4" s="477"/>
      <c r="H4" s="477"/>
      <c r="I4" s="477"/>
      <c r="J4" s="477"/>
      <c r="K4" s="477"/>
      <c r="L4" s="477"/>
      <c r="M4" s="478"/>
    </row>
    <row r="5" spans="1:14" s="2" customFormat="1" ht="75" customHeight="1" x14ac:dyDescent="0.2">
      <c r="A5" s="191">
        <v>1</v>
      </c>
      <c r="B5" s="303" t="s">
        <v>39</v>
      </c>
      <c r="C5" s="196" t="s">
        <v>192</v>
      </c>
      <c r="D5" s="304" t="s">
        <v>226</v>
      </c>
      <c r="E5" s="196" t="s">
        <v>227</v>
      </c>
      <c r="F5" s="173" t="s">
        <v>50</v>
      </c>
      <c r="G5" s="350" t="s">
        <v>324</v>
      </c>
      <c r="H5" s="305" t="s">
        <v>36</v>
      </c>
      <c r="I5" s="192">
        <v>60000000</v>
      </c>
      <c r="J5" s="306">
        <v>47200000</v>
      </c>
      <c r="K5" s="91">
        <f>J5/I5</f>
        <v>0.78666666666666663</v>
      </c>
      <c r="L5" s="357">
        <v>4600000</v>
      </c>
      <c r="M5" s="311" t="s">
        <v>281</v>
      </c>
    </row>
    <row r="6" spans="1:14" s="2" customFormat="1" ht="75" customHeight="1" x14ac:dyDescent="0.2">
      <c r="A6" s="191">
        <v>2</v>
      </c>
      <c r="B6" s="192" t="s">
        <v>40</v>
      </c>
      <c r="C6" s="196" t="s">
        <v>193</v>
      </c>
      <c r="D6" s="196" t="s">
        <v>228</v>
      </c>
      <c r="E6" s="195" t="s">
        <v>229</v>
      </c>
      <c r="F6" s="173" t="s">
        <v>51</v>
      </c>
      <c r="G6" s="317" t="s">
        <v>325</v>
      </c>
      <c r="H6" s="193" t="s">
        <v>36</v>
      </c>
      <c r="I6" s="192">
        <v>50000000</v>
      </c>
      <c r="J6" s="306">
        <v>50000000</v>
      </c>
      <c r="K6" s="91">
        <f t="shared" ref="K6:K19" si="0">J6/I6</f>
        <v>1</v>
      </c>
      <c r="L6" s="92">
        <v>6140000</v>
      </c>
      <c r="M6" s="311" t="s">
        <v>237</v>
      </c>
    </row>
    <row r="7" spans="1:14" ht="75" customHeight="1" x14ac:dyDescent="0.2">
      <c r="A7" s="191">
        <v>3</v>
      </c>
      <c r="B7" s="307" t="s">
        <v>41</v>
      </c>
      <c r="C7" s="196" t="s">
        <v>191</v>
      </c>
      <c r="D7" s="304" t="s">
        <v>230</v>
      </c>
      <c r="E7" s="195" t="s">
        <v>231</v>
      </c>
      <c r="F7" s="173" t="s">
        <v>52</v>
      </c>
      <c r="G7" s="351" t="s">
        <v>53</v>
      </c>
      <c r="H7" s="193" t="s">
        <v>36</v>
      </c>
      <c r="I7" s="192">
        <v>15000000</v>
      </c>
      <c r="J7" s="306">
        <v>0</v>
      </c>
      <c r="K7" s="91">
        <f t="shared" si="0"/>
        <v>0</v>
      </c>
      <c r="L7" s="92">
        <v>0</v>
      </c>
      <c r="M7" s="311" t="s">
        <v>282</v>
      </c>
    </row>
    <row r="8" spans="1:14" ht="45" customHeight="1" x14ac:dyDescent="0.2">
      <c r="A8" s="191">
        <v>4</v>
      </c>
      <c r="B8" s="192" t="s">
        <v>42</v>
      </c>
      <c r="C8" s="196" t="s">
        <v>192</v>
      </c>
      <c r="D8" s="308"/>
      <c r="E8" s="308"/>
      <c r="F8" s="173" t="s">
        <v>54</v>
      </c>
      <c r="G8" s="317" t="s">
        <v>335</v>
      </c>
      <c r="H8" s="193" t="s">
        <v>36</v>
      </c>
      <c r="I8" s="192">
        <v>100000000</v>
      </c>
      <c r="J8" s="90">
        <v>62100000</v>
      </c>
      <c r="K8" s="91">
        <f t="shared" si="0"/>
        <v>0.621</v>
      </c>
      <c r="L8" s="92">
        <v>0</v>
      </c>
      <c r="M8" s="194"/>
    </row>
    <row r="9" spans="1:14" ht="30" customHeight="1" x14ac:dyDescent="0.2">
      <c r="A9" s="191">
        <v>5</v>
      </c>
      <c r="B9" s="192" t="s">
        <v>43</v>
      </c>
      <c r="C9" s="196" t="s">
        <v>192</v>
      </c>
      <c r="D9" s="309" t="s">
        <v>232</v>
      </c>
      <c r="E9" s="196" t="s">
        <v>233</v>
      </c>
      <c r="F9" s="173" t="s">
        <v>55</v>
      </c>
      <c r="G9" s="317" t="s">
        <v>327</v>
      </c>
      <c r="H9" s="193" t="s">
        <v>36</v>
      </c>
      <c r="I9" s="192">
        <v>50000000</v>
      </c>
      <c r="J9" s="192">
        <v>50000000</v>
      </c>
      <c r="K9" s="91">
        <f t="shared" si="0"/>
        <v>1</v>
      </c>
      <c r="L9" s="92">
        <v>7300000</v>
      </c>
      <c r="M9" s="194"/>
    </row>
    <row r="10" spans="1:14" ht="45" customHeight="1" x14ac:dyDescent="0.2">
      <c r="A10" s="191">
        <v>6</v>
      </c>
      <c r="B10" s="192" t="s">
        <v>44</v>
      </c>
      <c r="C10" s="196" t="s">
        <v>250</v>
      </c>
      <c r="D10" s="304" t="s">
        <v>234</v>
      </c>
      <c r="E10" s="196" t="s">
        <v>235</v>
      </c>
      <c r="F10" s="173" t="s">
        <v>56</v>
      </c>
      <c r="G10" s="317" t="s">
        <v>326</v>
      </c>
      <c r="H10" s="193" t="s">
        <v>36</v>
      </c>
      <c r="I10" s="192">
        <v>15000000</v>
      </c>
      <c r="J10" s="90">
        <v>8000000</v>
      </c>
      <c r="K10" s="91">
        <f t="shared" si="0"/>
        <v>0.53333333333333333</v>
      </c>
      <c r="L10" s="92">
        <v>8000000</v>
      </c>
      <c r="M10" s="311" t="s">
        <v>283</v>
      </c>
    </row>
    <row r="11" spans="1:14" ht="15" customHeight="1" x14ac:dyDescent="0.2">
      <c r="A11" s="191">
        <v>7</v>
      </c>
      <c r="B11" s="307" t="s">
        <v>45</v>
      </c>
      <c r="C11" s="196" t="s">
        <v>192</v>
      </c>
      <c r="D11" s="195">
        <v>43216</v>
      </c>
      <c r="E11" s="196" t="s">
        <v>202</v>
      </c>
      <c r="F11" s="173" t="s">
        <v>57</v>
      </c>
      <c r="G11" s="317" t="s">
        <v>58</v>
      </c>
      <c r="H11" s="193" t="s">
        <v>36</v>
      </c>
      <c r="I11" s="192">
        <v>100000000</v>
      </c>
      <c r="J11" s="90">
        <v>0</v>
      </c>
      <c r="K11" s="91">
        <f t="shared" si="0"/>
        <v>0</v>
      </c>
      <c r="L11" s="92">
        <v>0</v>
      </c>
      <c r="M11" s="194"/>
    </row>
    <row r="12" spans="1:14" ht="15" customHeight="1" x14ac:dyDescent="0.2">
      <c r="A12" s="191">
        <v>8</v>
      </c>
      <c r="B12" s="192" t="s">
        <v>46</v>
      </c>
      <c r="C12" s="196" t="s">
        <v>192</v>
      </c>
      <c r="D12" s="196"/>
      <c r="E12" s="196"/>
      <c r="F12" s="173" t="s">
        <v>57</v>
      </c>
      <c r="G12" s="317" t="s">
        <v>58</v>
      </c>
      <c r="H12" s="193" t="s">
        <v>36</v>
      </c>
      <c r="I12" s="192">
        <v>50000000</v>
      </c>
      <c r="J12" s="90">
        <v>32000000</v>
      </c>
      <c r="K12" s="91">
        <f t="shared" si="0"/>
        <v>0.64</v>
      </c>
      <c r="L12" s="92">
        <v>0</v>
      </c>
      <c r="M12" s="194"/>
    </row>
    <row r="13" spans="1:14" ht="30" customHeight="1" x14ac:dyDescent="0.2">
      <c r="A13" s="191">
        <v>9</v>
      </c>
      <c r="B13" s="192" t="s">
        <v>215</v>
      </c>
      <c r="C13" s="196" t="s">
        <v>193</v>
      </c>
      <c r="D13" s="304" t="s">
        <v>236</v>
      </c>
      <c r="E13" s="196" t="s">
        <v>183</v>
      </c>
      <c r="F13" s="173" t="s">
        <v>59</v>
      </c>
      <c r="G13" s="317" t="s">
        <v>60</v>
      </c>
      <c r="H13" s="193" t="s">
        <v>36</v>
      </c>
      <c r="I13" s="192">
        <v>30000000</v>
      </c>
      <c r="J13" s="90">
        <v>0</v>
      </c>
      <c r="K13" s="91">
        <f t="shared" si="0"/>
        <v>0</v>
      </c>
      <c r="L13" s="92">
        <v>0</v>
      </c>
      <c r="M13" s="194"/>
    </row>
    <row r="14" spans="1:14" ht="30" customHeight="1" x14ac:dyDescent="0.2">
      <c r="A14" s="191">
        <v>10</v>
      </c>
      <c r="B14" s="192" t="s">
        <v>47</v>
      </c>
      <c r="C14" s="196" t="s">
        <v>193</v>
      </c>
      <c r="D14" s="304" t="s">
        <v>236</v>
      </c>
      <c r="E14" s="196" t="s">
        <v>183</v>
      </c>
      <c r="F14" s="173" t="s">
        <v>61</v>
      </c>
      <c r="G14" s="317" t="s">
        <v>60</v>
      </c>
      <c r="H14" s="193" t="s">
        <v>36</v>
      </c>
      <c r="I14" s="192">
        <v>19000000</v>
      </c>
      <c r="J14" s="90">
        <v>12000000</v>
      </c>
      <c r="K14" s="91">
        <f t="shared" si="0"/>
        <v>0.63157894736842102</v>
      </c>
      <c r="L14" s="92">
        <v>12000000</v>
      </c>
      <c r="M14" s="194"/>
    </row>
    <row r="15" spans="1:14" ht="15" customHeight="1" x14ac:dyDescent="0.2">
      <c r="A15" s="191">
        <v>11</v>
      </c>
      <c r="B15" s="192" t="s">
        <v>48</v>
      </c>
      <c r="C15" s="196" t="s">
        <v>192</v>
      </c>
      <c r="D15" s="195">
        <v>43888</v>
      </c>
      <c r="E15" s="196" t="s">
        <v>183</v>
      </c>
      <c r="F15" s="173" t="s">
        <v>62</v>
      </c>
      <c r="G15" s="317" t="s">
        <v>63</v>
      </c>
      <c r="H15" s="193" t="s">
        <v>36</v>
      </c>
      <c r="I15" s="192">
        <v>140000000</v>
      </c>
      <c r="J15" s="192">
        <v>140000000</v>
      </c>
      <c r="K15" s="91">
        <f t="shared" si="0"/>
        <v>1</v>
      </c>
      <c r="L15" s="358">
        <v>26250000</v>
      </c>
      <c r="M15" s="194"/>
    </row>
    <row r="16" spans="1:14" s="107" customFormat="1" ht="30" customHeight="1" x14ac:dyDescent="0.2">
      <c r="A16" s="191">
        <v>12</v>
      </c>
      <c r="B16" s="192" t="s">
        <v>221</v>
      </c>
      <c r="C16" s="196" t="s">
        <v>192</v>
      </c>
      <c r="D16" s="310" t="s">
        <v>222</v>
      </c>
      <c r="E16" s="197" t="s">
        <v>223</v>
      </c>
      <c r="F16" s="173" t="s">
        <v>224</v>
      </c>
      <c r="G16" s="317" t="s">
        <v>225</v>
      </c>
      <c r="H16" s="193" t="s">
        <v>36</v>
      </c>
      <c r="I16" s="192">
        <v>40000000</v>
      </c>
      <c r="J16" s="103">
        <v>15000000</v>
      </c>
      <c r="K16" s="104">
        <f>J16/I16</f>
        <v>0.375</v>
      </c>
      <c r="L16" s="105">
        <v>15000000</v>
      </c>
      <c r="M16" s="198"/>
      <c r="N16" s="106"/>
    </row>
    <row r="17" spans="1:63" s="114" customFormat="1" ht="30" customHeight="1" thickBot="1" x14ac:dyDescent="0.25">
      <c r="A17" s="184">
        <v>13</v>
      </c>
      <c r="B17" s="199" t="s">
        <v>217</v>
      </c>
      <c r="C17" s="301" t="s">
        <v>192</v>
      </c>
      <c r="D17" s="202" t="s">
        <v>218</v>
      </c>
      <c r="E17" s="200" t="s">
        <v>187</v>
      </c>
      <c r="F17" s="201" t="s">
        <v>219</v>
      </c>
      <c r="G17" s="323" t="s">
        <v>220</v>
      </c>
      <c r="H17" s="202" t="s">
        <v>36</v>
      </c>
      <c r="I17" s="199">
        <v>340000000</v>
      </c>
      <c r="J17" s="108">
        <v>68740000</v>
      </c>
      <c r="K17" s="109">
        <f t="shared" si="0"/>
        <v>0.20217647058823529</v>
      </c>
      <c r="L17" s="110">
        <v>68740000</v>
      </c>
      <c r="M17" s="203"/>
      <c r="N17" s="302"/>
    </row>
    <row r="18" spans="1:63" ht="12.75" thickBot="1" x14ac:dyDescent="0.25">
      <c r="A18" s="479" t="s">
        <v>64</v>
      </c>
      <c r="B18" s="480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1"/>
    </row>
    <row r="19" spans="1:63" s="107" customFormat="1" ht="45" customHeight="1" x14ac:dyDescent="0.2">
      <c r="A19" s="329">
        <v>1</v>
      </c>
      <c r="B19" s="330" t="s">
        <v>216</v>
      </c>
      <c r="C19" s="484" t="s">
        <v>193</v>
      </c>
      <c r="D19" s="482" t="s">
        <v>238</v>
      </c>
      <c r="E19" s="484" t="s">
        <v>239</v>
      </c>
      <c r="F19" s="486" t="s">
        <v>240</v>
      </c>
      <c r="G19" s="486" t="s">
        <v>68</v>
      </c>
      <c r="H19" s="331" t="s">
        <v>36</v>
      </c>
      <c r="I19" s="332">
        <v>10501510.869999999</v>
      </c>
      <c r="J19" s="333">
        <f>J20+J21</f>
        <v>5906388.5700000003</v>
      </c>
      <c r="K19" s="334">
        <f t="shared" si="0"/>
        <v>0.56243226742477304</v>
      </c>
      <c r="L19" s="335">
        <f>L20+L21</f>
        <v>0</v>
      </c>
      <c r="M19" s="336"/>
    </row>
    <row r="20" spans="1:63" s="107" customFormat="1" ht="15" customHeight="1" x14ac:dyDescent="0.2">
      <c r="A20" s="191" t="s">
        <v>311</v>
      </c>
      <c r="B20" s="303" t="s">
        <v>12</v>
      </c>
      <c r="C20" s="485"/>
      <c r="D20" s="483"/>
      <c r="E20" s="485"/>
      <c r="F20" s="487"/>
      <c r="G20" s="487"/>
      <c r="H20" s="283" t="s">
        <v>73</v>
      </c>
      <c r="I20" s="232"/>
      <c r="J20" s="232">
        <f>450000+900000+1426015.57</f>
        <v>2776015.5700000003</v>
      </c>
      <c r="K20" s="104"/>
      <c r="L20" s="232">
        <v>0</v>
      </c>
      <c r="M20" s="198"/>
    </row>
    <row r="21" spans="1:63" s="107" customFormat="1" ht="15" customHeight="1" x14ac:dyDescent="0.2">
      <c r="A21" s="191" t="s">
        <v>312</v>
      </c>
      <c r="B21" s="303" t="s">
        <v>13</v>
      </c>
      <c r="C21" s="485"/>
      <c r="D21" s="483"/>
      <c r="E21" s="485"/>
      <c r="F21" s="487"/>
      <c r="G21" s="487"/>
      <c r="H21" s="283" t="s">
        <v>73</v>
      </c>
      <c r="I21" s="232"/>
      <c r="J21" s="232">
        <f>700000+964873+1465500</f>
        <v>3130373</v>
      </c>
      <c r="K21" s="104"/>
      <c r="L21" s="232">
        <v>0</v>
      </c>
      <c r="M21" s="198"/>
    </row>
    <row r="22" spans="1:63" s="107" customFormat="1" ht="45" customHeight="1" x14ac:dyDescent="0.2">
      <c r="A22" s="191">
        <v>2</v>
      </c>
      <c r="B22" s="192" t="s">
        <v>65</v>
      </c>
      <c r="C22" s="196" t="s">
        <v>192</v>
      </c>
      <c r="D22" s="196" t="s">
        <v>69</v>
      </c>
      <c r="E22" s="196" t="s">
        <v>202</v>
      </c>
      <c r="F22" s="283" t="s">
        <v>30</v>
      </c>
      <c r="G22" s="365" t="s">
        <v>70</v>
      </c>
      <c r="H22" s="283" t="s">
        <v>73</v>
      </c>
      <c r="I22" s="232">
        <v>6800000</v>
      </c>
      <c r="J22" s="92">
        <v>3115409.67</v>
      </c>
      <c r="K22" s="91">
        <f t="shared" ref="K22:K27" si="1">J22/I22</f>
        <v>0.45814848088235294</v>
      </c>
      <c r="L22" s="314">
        <v>1847409.67</v>
      </c>
      <c r="M22" s="198"/>
    </row>
    <row r="23" spans="1:63" s="107" customFormat="1" ht="45" customHeight="1" x14ac:dyDescent="0.2">
      <c r="A23" s="191">
        <v>3</v>
      </c>
      <c r="B23" s="192" t="s">
        <v>66</v>
      </c>
      <c r="C23" s="196" t="s">
        <v>192</v>
      </c>
      <c r="D23" s="196" t="s">
        <v>184</v>
      </c>
      <c r="E23" s="196" t="s">
        <v>183</v>
      </c>
      <c r="F23" s="283" t="s">
        <v>71</v>
      </c>
      <c r="G23" s="365" t="s">
        <v>28</v>
      </c>
      <c r="H23" s="283" t="s">
        <v>73</v>
      </c>
      <c r="I23" s="232">
        <v>19422000</v>
      </c>
      <c r="J23" s="92">
        <v>16167647.890000001</v>
      </c>
      <c r="K23" s="91">
        <f t="shared" si="1"/>
        <v>0.83243990783647415</v>
      </c>
      <c r="L23" s="314">
        <v>11171284</v>
      </c>
      <c r="M23" s="198"/>
    </row>
    <row r="24" spans="1:63" s="107" customFormat="1" ht="60" customHeight="1" x14ac:dyDescent="0.2">
      <c r="A24" s="191">
        <v>4</v>
      </c>
      <c r="B24" s="192" t="s">
        <v>67</v>
      </c>
      <c r="C24" s="196" t="s">
        <v>192</v>
      </c>
      <c r="D24" s="196" t="s">
        <v>185</v>
      </c>
      <c r="E24" s="196" t="s">
        <v>203</v>
      </c>
      <c r="F24" s="283" t="s">
        <v>72</v>
      </c>
      <c r="G24" s="365" t="s">
        <v>28</v>
      </c>
      <c r="H24" s="283" t="s">
        <v>73</v>
      </c>
      <c r="I24" s="232">
        <v>11780000</v>
      </c>
      <c r="J24" s="92">
        <v>10602000</v>
      </c>
      <c r="K24" s="91">
        <f t="shared" si="1"/>
        <v>0.9</v>
      </c>
      <c r="L24" s="92">
        <v>10602000</v>
      </c>
      <c r="M24" s="198"/>
    </row>
    <row r="25" spans="1:63" ht="30" customHeight="1" x14ac:dyDescent="0.2">
      <c r="A25" s="337">
        <v>5</v>
      </c>
      <c r="B25" s="315" t="s">
        <v>313</v>
      </c>
      <c r="C25" s="196" t="s">
        <v>192</v>
      </c>
      <c r="D25" s="342" t="s">
        <v>316</v>
      </c>
      <c r="E25" s="196" t="s">
        <v>131</v>
      </c>
      <c r="F25" s="196" t="s">
        <v>131</v>
      </c>
      <c r="G25" s="325" t="s">
        <v>294</v>
      </c>
      <c r="H25" s="283" t="s">
        <v>73</v>
      </c>
      <c r="I25" s="328">
        <v>5000000</v>
      </c>
      <c r="J25" s="92">
        <v>3500000</v>
      </c>
      <c r="K25" s="91">
        <f t="shared" si="1"/>
        <v>0.7</v>
      </c>
      <c r="L25" s="314">
        <v>3500000</v>
      </c>
      <c r="M25" s="194"/>
    </row>
    <row r="26" spans="1:63" ht="60" customHeight="1" x14ac:dyDescent="0.2">
      <c r="A26" s="338">
        <v>6</v>
      </c>
      <c r="B26" s="341" t="s">
        <v>314</v>
      </c>
      <c r="C26" s="196" t="s">
        <v>193</v>
      </c>
      <c r="D26" s="342" t="s">
        <v>317</v>
      </c>
      <c r="E26" s="342" t="s">
        <v>318</v>
      </c>
      <c r="F26" s="342" t="s">
        <v>318</v>
      </c>
      <c r="G26" s="367" t="s">
        <v>336</v>
      </c>
      <c r="H26" s="283" t="s">
        <v>73</v>
      </c>
      <c r="I26" s="328">
        <v>595000</v>
      </c>
      <c r="J26" s="92">
        <v>0</v>
      </c>
      <c r="K26" s="91">
        <f t="shared" si="1"/>
        <v>0</v>
      </c>
      <c r="L26" s="314">
        <v>0</v>
      </c>
      <c r="M26" s="194"/>
    </row>
    <row r="27" spans="1:63" ht="45" customHeight="1" thickBot="1" x14ac:dyDescent="0.25">
      <c r="A27" s="339">
        <v>7</v>
      </c>
      <c r="B27" s="319" t="s">
        <v>315</v>
      </c>
      <c r="C27" s="301" t="s">
        <v>193</v>
      </c>
      <c r="D27" s="343" t="s">
        <v>317</v>
      </c>
      <c r="E27" s="343" t="s">
        <v>318</v>
      </c>
      <c r="F27" s="343" t="s">
        <v>318</v>
      </c>
      <c r="G27" s="378" t="s">
        <v>336</v>
      </c>
      <c r="H27" s="295" t="s">
        <v>73</v>
      </c>
      <c r="I27" s="344">
        <v>1500000</v>
      </c>
      <c r="J27" s="297">
        <v>0</v>
      </c>
      <c r="K27" s="298">
        <f t="shared" si="1"/>
        <v>0</v>
      </c>
      <c r="L27" s="299">
        <v>0</v>
      </c>
      <c r="M27" s="300"/>
    </row>
    <row r="29" spans="1:63" s="42" customFormat="1" x14ac:dyDescent="0.2">
      <c r="A29" s="34"/>
      <c r="B29" s="93" t="s">
        <v>74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89"/>
      <c r="W29" s="95"/>
      <c r="X29" s="96"/>
      <c r="Y29" s="97"/>
      <c r="Z29" s="98"/>
      <c r="AA29" s="99"/>
      <c r="AB29" s="99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</row>
    <row r="30" spans="1:63" x14ac:dyDescent="0.2">
      <c r="A30" s="186"/>
      <c r="B30" s="186"/>
      <c r="C30" s="186"/>
      <c r="D30" s="186"/>
      <c r="E30" s="186"/>
      <c r="F30" s="186"/>
      <c r="G30" s="186"/>
    </row>
    <row r="31" spans="1:63" s="28" customFormat="1" ht="15" customHeight="1" x14ac:dyDescent="0.25">
      <c r="A31" s="345" t="s">
        <v>75</v>
      </c>
      <c r="B31" s="475" t="s">
        <v>319</v>
      </c>
      <c r="C31" s="475"/>
      <c r="D31" s="475"/>
      <c r="E31" s="475"/>
      <c r="F31" s="475"/>
      <c r="G31" s="475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Z31" s="45"/>
    </row>
    <row r="32" spans="1:63" s="28" customFormat="1" ht="43.5" customHeight="1" x14ac:dyDescent="0.25">
      <c r="A32" s="321"/>
      <c r="B32" s="475"/>
      <c r="C32" s="475"/>
      <c r="D32" s="475"/>
      <c r="E32" s="475"/>
      <c r="F32" s="475"/>
      <c r="G32" s="475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6"/>
      <c r="Z32" s="45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21" t="s">
        <v>303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  <c r="N1" s="186"/>
    </row>
    <row r="2" spans="1:14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  <c r="N2" s="186"/>
    </row>
    <row r="3" spans="1:14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  <c r="N3" s="186"/>
    </row>
    <row r="4" spans="1:14" ht="12.75" thickBot="1" x14ac:dyDescent="0.25">
      <c r="A4" s="488" t="s">
        <v>76</v>
      </c>
      <c r="B4" s="489"/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90"/>
      <c r="N4" s="186"/>
    </row>
    <row r="5" spans="1:14" s="2" customFormat="1" ht="75" customHeight="1" x14ac:dyDescent="0.2">
      <c r="A5" s="139">
        <v>1</v>
      </c>
      <c r="B5" s="403" t="s">
        <v>78</v>
      </c>
      <c r="C5" s="404" t="s">
        <v>193</v>
      </c>
      <c r="D5" s="404" t="s">
        <v>241</v>
      </c>
      <c r="E5" s="405" t="s">
        <v>242</v>
      </c>
      <c r="F5" s="406" t="s">
        <v>90</v>
      </c>
      <c r="G5" s="407" t="s">
        <v>337</v>
      </c>
      <c r="H5" s="413" t="s">
        <v>36</v>
      </c>
      <c r="I5" s="403">
        <v>6000000</v>
      </c>
      <c r="J5" s="408">
        <v>5926970.21</v>
      </c>
      <c r="K5" s="291">
        <f t="shared" ref="K5:K25" si="0">J5/I5</f>
        <v>0.98782836833333332</v>
      </c>
      <c r="L5" s="290">
        <v>33968.050000000003</v>
      </c>
      <c r="M5" s="292"/>
      <c r="N5" s="206"/>
    </row>
    <row r="6" spans="1:14" ht="30" customHeight="1" x14ac:dyDescent="0.2">
      <c r="A6" s="191">
        <v>2</v>
      </c>
      <c r="B6" s="192" t="s">
        <v>79</v>
      </c>
      <c r="C6" s="416" t="s">
        <v>193</v>
      </c>
      <c r="D6" s="395" t="s">
        <v>37</v>
      </c>
      <c r="E6" s="396" t="s">
        <v>197</v>
      </c>
      <c r="F6" s="415">
        <v>43490</v>
      </c>
      <c r="G6" s="417" t="s">
        <v>338</v>
      </c>
      <c r="H6" s="414" t="s">
        <v>36</v>
      </c>
      <c r="I6" s="192">
        <v>25000000</v>
      </c>
      <c r="J6" s="306">
        <v>13419292.580000002</v>
      </c>
      <c r="K6" s="91">
        <f t="shared" si="0"/>
        <v>0.53677170320000012</v>
      </c>
      <c r="L6" s="92">
        <v>3591751.47</v>
      </c>
      <c r="M6" s="194"/>
      <c r="N6" s="186"/>
    </row>
    <row r="7" spans="1:14" ht="30" customHeight="1" x14ac:dyDescent="0.2">
      <c r="A7" s="191">
        <v>3</v>
      </c>
      <c r="B7" s="192" t="s">
        <v>80</v>
      </c>
      <c r="C7" s="416" t="s">
        <v>192</v>
      </c>
      <c r="D7" s="416" t="s">
        <v>54</v>
      </c>
      <c r="E7" s="416" t="s">
        <v>213</v>
      </c>
      <c r="F7" s="415" t="s">
        <v>91</v>
      </c>
      <c r="G7" s="415" t="s">
        <v>92</v>
      </c>
      <c r="H7" s="414" t="s">
        <v>36</v>
      </c>
      <c r="I7" s="192">
        <v>65000000</v>
      </c>
      <c r="J7" s="90">
        <v>41283984.479999997</v>
      </c>
      <c r="K7" s="91">
        <f t="shared" si="0"/>
        <v>0.63513822276923071</v>
      </c>
      <c r="L7" s="92">
        <v>12907966.930000002</v>
      </c>
      <c r="M7" s="194"/>
      <c r="N7" s="186"/>
    </row>
    <row r="8" spans="1:14" ht="75" customHeight="1" x14ac:dyDescent="0.2">
      <c r="A8" s="191">
        <v>4</v>
      </c>
      <c r="B8" s="192" t="s">
        <v>81</v>
      </c>
      <c r="C8" s="416" t="s">
        <v>193</v>
      </c>
      <c r="D8" s="416" t="s">
        <v>243</v>
      </c>
      <c r="E8" s="416" t="s">
        <v>189</v>
      </c>
      <c r="F8" s="415" t="s">
        <v>93</v>
      </c>
      <c r="G8" s="417" t="s">
        <v>339</v>
      </c>
      <c r="H8" s="414" t="s">
        <v>36</v>
      </c>
      <c r="I8" s="192">
        <v>11000000</v>
      </c>
      <c r="J8" s="90">
        <v>199648.89</v>
      </c>
      <c r="K8" s="91">
        <f t="shared" si="0"/>
        <v>1.8149899090909093E-2</v>
      </c>
      <c r="L8" s="92">
        <v>52194.7</v>
      </c>
      <c r="M8" s="194"/>
      <c r="N8" s="186"/>
    </row>
    <row r="9" spans="1:14" ht="45" customHeight="1" x14ac:dyDescent="0.2">
      <c r="A9" s="191">
        <v>5</v>
      </c>
      <c r="B9" s="192" t="s">
        <v>82</v>
      </c>
      <c r="C9" s="416" t="s">
        <v>192</v>
      </c>
      <c r="D9" s="416" t="s">
        <v>244</v>
      </c>
      <c r="E9" s="416" t="s">
        <v>245</v>
      </c>
      <c r="F9" s="415" t="s">
        <v>94</v>
      </c>
      <c r="G9" s="417" t="s">
        <v>340</v>
      </c>
      <c r="H9" s="414" t="s">
        <v>36</v>
      </c>
      <c r="I9" s="192">
        <v>10000000</v>
      </c>
      <c r="J9" s="90">
        <v>5848505.6999999993</v>
      </c>
      <c r="K9" s="91">
        <f t="shared" si="0"/>
        <v>0.58485056999999996</v>
      </c>
      <c r="L9" s="92">
        <v>3390721.9</v>
      </c>
      <c r="M9" s="194"/>
      <c r="N9" s="186"/>
    </row>
    <row r="10" spans="1:14" ht="30" customHeight="1" x14ac:dyDescent="0.2">
      <c r="A10" s="191">
        <v>6</v>
      </c>
      <c r="B10" s="192" t="s">
        <v>83</v>
      </c>
      <c r="C10" s="416" t="s">
        <v>268</v>
      </c>
      <c r="D10" s="416" t="s">
        <v>264</v>
      </c>
      <c r="E10" s="416" t="s">
        <v>183</v>
      </c>
      <c r="F10" s="415" t="s">
        <v>95</v>
      </c>
      <c r="G10" s="415" t="s">
        <v>96</v>
      </c>
      <c r="H10" s="414" t="s">
        <v>36</v>
      </c>
      <c r="I10" s="192">
        <v>5000000</v>
      </c>
      <c r="J10" s="90">
        <v>5000000</v>
      </c>
      <c r="K10" s="91">
        <f t="shared" si="0"/>
        <v>1</v>
      </c>
      <c r="L10" s="92">
        <v>1686.59</v>
      </c>
      <c r="M10" s="194"/>
      <c r="N10" s="186"/>
    </row>
    <row r="11" spans="1:14" ht="30" customHeight="1" x14ac:dyDescent="0.2">
      <c r="A11" s="191">
        <v>7</v>
      </c>
      <c r="B11" s="192" t="s">
        <v>84</v>
      </c>
      <c r="C11" s="416" t="s">
        <v>192</v>
      </c>
      <c r="D11" s="416" t="s">
        <v>265</v>
      </c>
      <c r="E11" s="416" t="s">
        <v>183</v>
      </c>
      <c r="F11" s="415" t="s">
        <v>95</v>
      </c>
      <c r="G11" s="415" t="s">
        <v>97</v>
      </c>
      <c r="H11" s="414" t="s">
        <v>36</v>
      </c>
      <c r="I11" s="192">
        <v>15000000</v>
      </c>
      <c r="J11" s="90">
        <v>12262131.6</v>
      </c>
      <c r="K11" s="91">
        <f t="shared" si="0"/>
        <v>0.81747543999999994</v>
      </c>
      <c r="L11" s="90">
        <v>4511619</v>
      </c>
      <c r="M11" s="194"/>
      <c r="N11" s="186"/>
    </row>
    <row r="12" spans="1:14" ht="30" customHeight="1" x14ac:dyDescent="0.2">
      <c r="A12" s="191">
        <v>8</v>
      </c>
      <c r="B12" s="192" t="s">
        <v>85</v>
      </c>
      <c r="C12" s="416" t="s">
        <v>192</v>
      </c>
      <c r="D12" s="416" t="s">
        <v>246</v>
      </c>
      <c r="E12" s="416" t="s">
        <v>204</v>
      </c>
      <c r="F12" s="415" t="s">
        <v>71</v>
      </c>
      <c r="G12" s="417" t="s">
        <v>341</v>
      </c>
      <c r="H12" s="414" t="s">
        <v>36</v>
      </c>
      <c r="I12" s="192">
        <v>180000000</v>
      </c>
      <c r="J12" s="90">
        <v>117900000.00000001</v>
      </c>
      <c r="K12" s="91">
        <f t="shared" si="0"/>
        <v>0.65500000000000014</v>
      </c>
      <c r="L12" s="92">
        <v>511681.36</v>
      </c>
      <c r="M12" s="194"/>
      <c r="N12" s="186"/>
    </row>
    <row r="13" spans="1:14" ht="30" customHeight="1" x14ac:dyDescent="0.2">
      <c r="A13" s="191">
        <v>9</v>
      </c>
      <c r="B13" s="192" t="s">
        <v>86</v>
      </c>
      <c r="C13" s="416" t="s">
        <v>192</v>
      </c>
      <c r="D13" s="416" t="s">
        <v>265</v>
      </c>
      <c r="E13" s="416" t="s">
        <v>183</v>
      </c>
      <c r="F13" s="415" t="s">
        <v>98</v>
      </c>
      <c r="G13" s="415" t="s">
        <v>97</v>
      </c>
      <c r="H13" s="414" t="s">
        <v>36</v>
      </c>
      <c r="I13" s="192">
        <v>20000000</v>
      </c>
      <c r="J13" s="90">
        <v>19792222.469999999</v>
      </c>
      <c r="K13" s="91">
        <f t="shared" si="0"/>
        <v>0.98961112349999991</v>
      </c>
      <c r="L13" s="92">
        <v>5666621.5299999993</v>
      </c>
      <c r="M13" s="194"/>
      <c r="N13" s="186"/>
    </row>
    <row r="14" spans="1:14" ht="15" customHeight="1" x14ac:dyDescent="0.2">
      <c r="A14" s="191">
        <v>10</v>
      </c>
      <c r="B14" s="192" t="s">
        <v>87</v>
      </c>
      <c r="C14" s="416" t="s">
        <v>192</v>
      </c>
      <c r="D14" s="416" t="s">
        <v>266</v>
      </c>
      <c r="E14" s="416" t="s">
        <v>258</v>
      </c>
      <c r="F14" s="415" t="s">
        <v>99</v>
      </c>
      <c r="G14" s="415" t="s">
        <v>97</v>
      </c>
      <c r="H14" s="414" t="s">
        <v>36</v>
      </c>
      <c r="I14" s="192">
        <v>30000000</v>
      </c>
      <c r="J14" s="90">
        <v>10361427.420000002</v>
      </c>
      <c r="K14" s="91">
        <f t="shared" si="0"/>
        <v>0.34538091400000004</v>
      </c>
      <c r="L14" s="92">
        <v>4579159.58</v>
      </c>
      <c r="M14" s="194"/>
      <c r="N14" s="186"/>
    </row>
    <row r="15" spans="1:14" ht="15" customHeight="1" x14ac:dyDescent="0.2">
      <c r="A15" s="496">
        <v>11</v>
      </c>
      <c r="B15" s="192" t="s">
        <v>88</v>
      </c>
      <c r="C15" s="495" t="s">
        <v>192</v>
      </c>
      <c r="D15" s="495" t="s">
        <v>267</v>
      </c>
      <c r="E15" s="495" t="s">
        <v>204</v>
      </c>
      <c r="F15" s="494" t="s">
        <v>100</v>
      </c>
      <c r="G15" s="494" t="s">
        <v>97</v>
      </c>
      <c r="H15" s="397"/>
      <c r="I15" s="240"/>
      <c r="J15" s="90"/>
      <c r="K15" s="91"/>
      <c r="L15" s="398"/>
      <c r="M15" s="194"/>
      <c r="N15" s="186"/>
    </row>
    <row r="16" spans="1:14" ht="15" customHeight="1" x14ac:dyDescent="0.2">
      <c r="A16" s="496"/>
      <c r="B16" s="303" t="s">
        <v>12</v>
      </c>
      <c r="C16" s="495"/>
      <c r="D16" s="495"/>
      <c r="E16" s="495"/>
      <c r="F16" s="494"/>
      <c r="G16" s="494"/>
      <c r="H16" s="397" t="s">
        <v>36</v>
      </c>
      <c r="I16" s="192">
        <v>60000000</v>
      </c>
      <c r="J16" s="90">
        <v>38882418.93</v>
      </c>
      <c r="K16" s="91">
        <f>J16/I16</f>
        <v>0.64804031549999996</v>
      </c>
      <c r="L16" s="92">
        <v>38282418.93</v>
      </c>
      <c r="M16" s="194"/>
      <c r="N16" s="186"/>
    </row>
    <row r="17" spans="1:14" ht="15" customHeight="1" x14ac:dyDescent="0.2">
      <c r="A17" s="496"/>
      <c r="B17" s="303" t="s">
        <v>13</v>
      </c>
      <c r="C17" s="495"/>
      <c r="D17" s="495"/>
      <c r="E17" s="495"/>
      <c r="F17" s="494"/>
      <c r="G17" s="494"/>
      <c r="H17" s="397" t="s">
        <v>36</v>
      </c>
      <c r="I17" s="192">
        <v>150000000</v>
      </c>
      <c r="J17" s="90">
        <v>46009033.259999998</v>
      </c>
      <c r="K17" s="91">
        <f>J17/I17</f>
        <v>0.30672688840000001</v>
      </c>
      <c r="L17" s="315">
        <v>15079170.419999998</v>
      </c>
      <c r="M17" s="194"/>
      <c r="N17" s="186"/>
    </row>
    <row r="18" spans="1:14" ht="15" customHeight="1" x14ac:dyDescent="0.2">
      <c r="A18" s="496"/>
      <c r="B18" s="399" t="s">
        <v>14</v>
      </c>
      <c r="C18" s="495"/>
      <c r="D18" s="495"/>
      <c r="E18" s="495"/>
      <c r="F18" s="494"/>
      <c r="G18" s="494"/>
      <c r="H18" s="400" t="s">
        <v>36</v>
      </c>
      <c r="I18" s="401">
        <f>I16+I17</f>
        <v>210000000</v>
      </c>
      <c r="J18" s="401">
        <f t="shared" ref="J18" si="1">J16+J17</f>
        <v>84891452.189999998</v>
      </c>
      <c r="K18" s="402">
        <f t="shared" si="0"/>
        <v>0.40424501042857142</v>
      </c>
      <c r="L18" s="401">
        <v>18068668.050000001</v>
      </c>
      <c r="M18" s="194"/>
      <c r="N18" s="186"/>
    </row>
    <row r="19" spans="1:14" ht="30" customHeight="1" x14ac:dyDescent="0.2">
      <c r="A19" s="191">
        <v>12</v>
      </c>
      <c r="B19" s="192" t="s">
        <v>89</v>
      </c>
      <c r="C19" s="416" t="s">
        <v>191</v>
      </c>
      <c r="D19" s="416" t="s">
        <v>247</v>
      </c>
      <c r="E19" s="416" t="s">
        <v>204</v>
      </c>
      <c r="F19" s="415" t="s">
        <v>102</v>
      </c>
      <c r="G19" s="415" t="s">
        <v>103</v>
      </c>
      <c r="H19" s="414" t="s">
        <v>36</v>
      </c>
      <c r="I19" s="192">
        <v>10000000</v>
      </c>
      <c r="J19" s="90">
        <v>100000</v>
      </c>
      <c r="K19" s="91">
        <f t="shared" ref="K19:K20" si="2">J19/I19</f>
        <v>0.01</v>
      </c>
      <c r="L19" s="92">
        <v>4534746.43</v>
      </c>
      <c r="M19" s="194"/>
      <c r="N19" s="186"/>
    </row>
    <row r="20" spans="1:14" s="2" customFormat="1" ht="30" customHeight="1" x14ac:dyDescent="0.2">
      <c r="A20" s="191">
        <v>13</v>
      </c>
      <c r="B20" s="315" t="s">
        <v>287</v>
      </c>
      <c r="C20" s="416" t="s">
        <v>191</v>
      </c>
      <c r="D20" s="316" t="s">
        <v>185</v>
      </c>
      <c r="E20" s="316" t="s">
        <v>203</v>
      </c>
      <c r="F20" s="417" t="s">
        <v>288</v>
      </c>
      <c r="G20" s="417" t="s">
        <v>289</v>
      </c>
      <c r="H20" s="414" t="s">
        <v>36</v>
      </c>
      <c r="I20" s="315">
        <v>8000000</v>
      </c>
      <c r="J20" s="90">
        <v>3456245.0000000005</v>
      </c>
      <c r="K20" s="91">
        <f t="shared" si="2"/>
        <v>0.43203062500000006</v>
      </c>
      <c r="L20" s="92">
        <v>951674.41</v>
      </c>
      <c r="M20" s="194"/>
      <c r="N20" s="206"/>
    </row>
    <row r="21" spans="1:14" s="107" customFormat="1" ht="30" customHeight="1" x14ac:dyDescent="0.2">
      <c r="A21" s="191">
        <v>14</v>
      </c>
      <c r="B21" s="315" t="s">
        <v>358</v>
      </c>
      <c r="C21" s="412" t="s">
        <v>192</v>
      </c>
      <c r="D21" s="409"/>
      <c r="E21" s="409"/>
      <c r="F21" s="417" t="s">
        <v>360</v>
      </c>
      <c r="G21" s="417" t="s">
        <v>361</v>
      </c>
      <c r="H21" s="414" t="s">
        <v>36</v>
      </c>
      <c r="I21" s="315">
        <v>17000000</v>
      </c>
      <c r="J21" s="103">
        <v>70000</v>
      </c>
      <c r="K21" s="104">
        <f t="shared" ref="K21" si="3">J21/I21</f>
        <v>4.1176470588235297E-3</v>
      </c>
      <c r="L21" s="105">
        <v>70000</v>
      </c>
      <c r="M21" s="198"/>
      <c r="N21" s="410"/>
    </row>
    <row r="22" spans="1:14" s="114" customFormat="1" ht="30" customHeight="1" x14ac:dyDescent="0.2">
      <c r="A22" s="191">
        <v>15</v>
      </c>
      <c r="B22" s="315" t="s">
        <v>359</v>
      </c>
      <c r="C22" s="412" t="s">
        <v>192</v>
      </c>
      <c r="D22" s="409"/>
      <c r="E22" s="409"/>
      <c r="F22" s="417" t="s">
        <v>289</v>
      </c>
      <c r="G22" s="417" t="s">
        <v>361</v>
      </c>
      <c r="H22" s="414" t="s">
        <v>36</v>
      </c>
      <c r="I22" s="315">
        <v>25000000</v>
      </c>
      <c r="J22" s="103">
        <v>250000</v>
      </c>
      <c r="K22" s="104">
        <f>J22/I22</f>
        <v>0.01</v>
      </c>
      <c r="L22" s="105">
        <v>250000</v>
      </c>
      <c r="M22" s="198"/>
      <c r="N22" s="214"/>
    </row>
    <row r="23" spans="1:14" s="114" customFormat="1" ht="30" customHeight="1" thickBot="1" x14ac:dyDescent="0.25">
      <c r="A23" s="184">
        <v>16</v>
      </c>
      <c r="B23" s="199" t="s">
        <v>368</v>
      </c>
      <c r="C23" s="418" t="s">
        <v>193</v>
      </c>
      <c r="D23" s="420"/>
      <c r="E23" s="420"/>
      <c r="F23" s="201" t="s">
        <v>369</v>
      </c>
      <c r="G23" s="201" t="s">
        <v>370</v>
      </c>
      <c r="H23" s="202" t="s">
        <v>36</v>
      </c>
      <c r="I23" s="199">
        <v>6500000</v>
      </c>
      <c r="J23" s="110">
        <v>65000</v>
      </c>
      <c r="K23" s="109">
        <f>J23/I23</f>
        <v>0.01</v>
      </c>
      <c r="L23" s="110">
        <v>65000</v>
      </c>
      <c r="M23" s="419"/>
      <c r="N23" s="214"/>
    </row>
    <row r="24" spans="1:14" s="2" customFormat="1" ht="12.75" thickBot="1" x14ac:dyDescent="0.25">
      <c r="A24" s="491" t="s">
        <v>77</v>
      </c>
      <c r="B24" s="492"/>
      <c r="C24" s="492"/>
      <c r="D24" s="492"/>
      <c r="E24" s="492"/>
      <c r="F24" s="492"/>
      <c r="G24" s="492"/>
      <c r="H24" s="492"/>
      <c r="I24" s="492"/>
      <c r="J24" s="492"/>
      <c r="K24" s="492"/>
      <c r="L24" s="492"/>
      <c r="M24" s="493"/>
      <c r="N24" s="206"/>
    </row>
    <row r="25" spans="1:14" s="2" customFormat="1" ht="45" customHeight="1" x14ac:dyDescent="0.2">
      <c r="A25" s="59">
        <v>1</v>
      </c>
      <c r="B25" s="207" t="s">
        <v>78</v>
      </c>
      <c r="C25" s="360" t="s">
        <v>193</v>
      </c>
      <c r="D25" s="360" t="s">
        <v>248</v>
      </c>
      <c r="E25" s="388" t="s">
        <v>187</v>
      </c>
      <c r="F25" s="389" t="s">
        <v>104</v>
      </c>
      <c r="G25" s="390" t="s">
        <v>342</v>
      </c>
      <c r="H25" s="140" t="s">
        <v>36</v>
      </c>
      <c r="I25" s="233">
        <v>1992500</v>
      </c>
      <c r="J25" s="19">
        <v>1992500</v>
      </c>
      <c r="K25" s="391">
        <f t="shared" si="0"/>
        <v>1</v>
      </c>
      <c r="L25" s="392">
        <v>662255.12</v>
      </c>
      <c r="M25" s="393"/>
      <c r="N25" s="206"/>
    </row>
    <row r="26" spans="1:14" s="2" customFormat="1" ht="30" customHeight="1" x14ac:dyDescent="0.2">
      <c r="A26" s="191">
        <v>2</v>
      </c>
      <c r="B26" s="192" t="s">
        <v>89</v>
      </c>
      <c r="C26" s="196" t="s">
        <v>191</v>
      </c>
      <c r="D26" s="196" t="s">
        <v>247</v>
      </c>
      <c r="E26" s="196" t="s">
        <v>204</v>
      </c>
      <c r="F26" s="212" t="s">
        <v>102</v>
      </c>
      <c r="G26" s="212" t="s">
        <v>101</v>
      </c>
      <c r="H26" s="353" t="s">
        <v>36</v>
      </c>
      <c r="I26" s="213">
        <v>1000000</v>
      </c>
      <c r="J26" s="92">
        <v>0</v>
      </c>
      <c r="K26" s="91">
        <f t="shared" ref="K26:K30" si="4">J26/I26</f>
        <v>0</v>
      </c>
      <c r="L26" s="92">
        <v>0</v>
      </c>
      <c r="M26" s="194"/>
      <c r="N26" s="206"/>
    </row>
    <row r="27" spans="1:14" s="2" customFormat="1" ht="30" customHeight="1" x14ac:dyDescent="0.2">
      <c r="A27" s="191">
        <v>3</v>
      </c>
      <c r="B27" s="315" t="s">
        <v>287</v>
      </c>
      <c r="C27" s="196" t="s">
        <v>191</v>
      </c>
      <c r="D27" s="316" t="s">
        <v>185</v>
      </c>
      <c r="E27" s="316" t="s">
        <v>203</v>
      </c>
      <c r="F27" s="354" t="s">
        <v>288</v>
      </c>
      <c r="G27" s="354" t="s">
        <v>289</v>
      </c>
      <c r="H27" s="353" t="s">
        <v>36</v>
      </c>
      <c r="I27" s="315">
        <v>2000000</v>
      </c>
      <c r="J27" s="92">
        <v>844061.34000000008</v>
      </c>
      <c r="K27" s="91">
        <f t="shared" si="4"/>
        <v>0.42203067000000005</v>
      </c>
      <c r="L27" s="92">
        <v>237918.7</v>
      </c>
      <c r="M27" s="194"/>
      <c r="N27" s="206"/>
    </row>
    <row r="28" spans="1:14" s="114" customFormat="1" ht="30" customHeight="1" x14ac:dyDescent="0.2">
      <c r="A28" s="318">
        <v>4</v>
      </c>
      <c r="B28" s="315" t="s">
        <v>290</v>
      </c>
      <c r="C28" s="196" t="s">
        <v>192</v>
      </c>
      <c r="D28" s="352" t="s">
        <v>332</v>
      </c>
      <c r="E28" s="211" t="s">
        <v>333</v>
      </c>
      <c r="F28" s="354" t="s">
        <v>292</v>
      </c>
      <c r="G28" s="354" t="s">
        <v>293</v>
      </c>
      <c r="H28" s="353" t="s">
        <v>36</v>
      </c>
      <c r="I28" s="315">
        <v>9222000</v>
      </c>
      <c r="J28" s="105">
        <v>7394520.7000000002</v>
      </c>
      <c r="K28" s="91">
        <f t="shared" si="4"/>
        <v>0.80183481891129904</v>
      </c>
      <c r="L28" s="105">
        <v>0</v>
      </c>
      <c r="M28" s="198"/>
      <c r="N28" s="214"/>
    </row>
    <row r="29" spans="1:14" ht="30" customHeight="1" x14ac:dyDescent="0.2">
      <c r="A29" s="318">
        <v>5</v>
      </c>
      <c r="B29" s="315" t="s">
        <v>291</v>
      </c>
      <c r="C29" s="196" t="s">
        <v>192</v>
      </c>
      <c r="D29" s="355" t="s">
        <v>332</v>
      </c>
      <c r="E29" s="211" t="s">
        <v>333</v>
      </c>
      <c r="F29" s="354" t="s">
        <v>292</v>
      </c>
      <c r="G29" s="354" t="s">
        <v>294</v>
      </c>
      <c r="H29" s="353" t="s">
        <v>36</v>
      </c>
      <c r="I29" s="315">
        <v>6219140</v>
      </c>
      <c r="J29" s="92">
        <v>3785147.83</v>
      </c>
      <c r="K29" s="91">
        <f t="shared" si="4"/>
        <v>0.60862881845399852</v>
      </c>
      <c r="L29" s="92">
        <v>0</v>
      </c>
      <c r="M29" s="194"/>
      <c r="N29" s="186"/>
    </row>
    <row r="30" spans="1:14" s="2" customFormat="1" ht="30" customHeight="1" thickBot="1" x14ac:dyDescent="0.25">
      <c r="A30" s="184">
        <v>6</v>
      </c>
      <c r="B30" s="199" t="s">
        <v>83</v>
      </c>
      <c r="C30" s="301" t="s">
        <v>268</v>
      </c>
      <c r="D30" s="301" t="s">
        <v>330</v>
      </c>
      <c r="E30" s="301" t="s">
        <v>331</v>
      </c>
      <c r="F30" s="320" t="s">
        <v>328</v>
      </c>
      <c r="G30" s="320" t="s">
        <v>329</v>
      </c>
      <c r="H30" s="202" t="s">
        <v>36</v>
      </c>
      <c r="I30" s="199">
        <v>2500000</v>
      </c>
      <c r="J30" s="356">
        <v>1259226.43</v>
      </c>
      <c r="K30" s="298">
        <f t="shared" si="4"/>
        <v>0.503690572</v>
      </c>
      <c r="L30" s="297">
        <v>1259226.43</v>
      </c>
      <c r="M30" s="300"/>
      <c r="N30" s="206"/>
    </row>
    <row r="31" spans="1:14" x14ac:dyDescent="0.2">
      <c r="A31" s="186"/>
      <c r="B31" s="186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</row>
    <row r="32" spans="1:14" x14ac:dyDescent="0.2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</row>
    <row r="33" spans="1:14" x14ac:dyDescent="0.2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</row>
    <row r="34" spans="1:14" x14ac:dyDescent="0.2">
      <c r="A34" s="186"/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1" t="s">
        <v>304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13" s="1" customFormat="1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13" s="1" customFormat="1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13" x14ac:dyDescent="0.25">
      <c r="A4" s="435" t="s">
        <v>106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13" s="3" customFormat="1" ht="15" customHeight="1" x14ac:dyDescent="0.25">
      <c r="A5" s="115">
        <v>1</v>
      </c>
      <c r="B5" s="116" t="s">
        <v>107</v>
      </c>
      <c r="C5" s="502" t="s">
        <v>270</v>
      </c>
      <c r="D5" s="438" t="s">
        <v>207</v>
      </c>
      <c r="E5" s="497" t="s">
        <v>114</v>
      </c>
      <c r="F5" s="497" t="s">
        <v>114</v>
      </c>
      <c r="G5" s="500" t="s">
        <v>300</v>
      </c>
      <c r="H5" s="117"/>
      <c r="I5" s="71"/>
      <c r="J5" s="25"/>
      <c r="K5" s="26"/>
      <c r="L5" s="27"/>
      <c r="M5" s="118"/>
    </row>
    <row r="6" spans="1:13" ht="15" customHeight="1" x14ac:dyDescent="0.25">
      <c r="A6" s="54"/>
      <c r="B6" s="119" t="s">
        <v>108</v>
      </c>
      <c r="C6" s="503"/>
      <c r="D6" s="439"/>
      <c r="E6" s="498"/>
      <c r="F6" s="498"/>
      <c r="G6" s="501"/>
      <c r="H6" s="117" t="s">
        <v>36</v>
      </c>
      <c r="I6" s="71">
        <v>40423203</v>
      </c>
      <c r="J6" s="25">
        <v>40423203</v>
      </c>
      <c r="K6" s="26">
        <f>J6/I6</f>
        <v>1</v>
      </c>
      <c r="L6" s="27">
        <v>2867576</v>
      </c>
      <c r="M6" s="118"/>
    </row>
    <row r="7" spans="1:13" ht="15" customHeight="1" x14ac:dyDescent="0.25">
      <c r="A7" s="120"/>
      <c r="B7" s="121" t="s">
        <v>109</v>
      </c>
      <c r="C7" s="503"/>
      <c r="D7" s="439"/>
      <c r="E7" s="498"/>
      <c r="F7" s="498"/>
      <c r="G7" s="501"/>
      <c r="H7" s="122" t="s">
        <v>36</v>
      </c>
      <c r="I7" s="123">
        <v>18169412</v>
      </c>
      <c r="J7" s="25">
        <v>18169412</v>
      </c>
      <c r="K7" s="26">
        <f>J7/I7</f>
        <v>1</v>
      </c>
      <c r="L7" s="27">
        <v>0</v>
      </c>
      <c r="M7" s="118"/>
    </row>
    <row r="8" spans="1:13" ht="15" customHeight="1" x14ac:dyDescent="0.25">
      <c r="A8" s="124"/>
      <c r="B8" s="125" t="s">
        <v>110</v>
      </c>
      <c r="C8" s="503"/>
      <c r="D8" s="439"/>
      <c r="E8" s="498"/>
      <c r="F8" s="498"/>
      <c r="G8" s="501"/>
      <c r="H8" s="122" t="s">
        <v>36</v>
      </c>
      <c r="I8" s="126">
        <v>1407385</v>
      </c>
      <c r="J8" s="25">
        <v>1407385</v>
      </c>
      <c r="K8" s="26">
        <f>J8/I8</f>
        <v>1</v>
      </c>
      <c r="L8" s="27">
        <v>0</v>
      </c>
      <c r="M8" s="118"/>
    </row>
    <row r="9" spans="1:13" ht="15" customHeight="1" x14ac:dyDescent="0.25">
      <c r="A9" s="127"/>
      <c r="B9" s="128" t="s">
        <v>111</v>
      </c>
      <c r="C9" s="504"/>
      <c r="D9" s="440"/>
      <c r="E9" s="499"/>
      <c r="F9" s="499"/>
      <c r="G9" s="501"/>
      <c r="H9" s="129" t="s">
        <v>36</v>
      </c>
      <c r="I9" s="128">
        <f>SUM(I6:I8)</f>
        <v>60000000</v>
      </c>
      <c r="J9" s="128">
        <f>SUM(J6:J8)</f>
        <v>60000000</v>
      </c>
      <c r="K9" s="66">
        <f>J9/I9</f>
        <v>1</v>
      </c>
      <c r="L9" s="128">
        <f>SUM(L6:L8)</f>
        <v>2867576</v>
      </c>
      <c r="M9" s="130"/>
    </row>
    <row r="10" spans="1:13" ht="45" customHeight="1" thickBot="1" x14ac:dyDescent="0.3">
      <c r="A10" s="53">
        <v>2</v>
      </c>
      <c r="B10" s="131" t="s">
        <v>112</v>
      </c>
      <c r="C10" s="132" t="s">
        <v>193</v>
      </c>
      <c r="D10" s="88" t="s">
        <v>208</v>
      </c>
      <c r="E10" s="133" t="s">
        <v>115</v>
      </c>
      <c r="F10" s="133" t="s">
        <v>115</v>
      </c>
      <c r="G10" s="323" t="s">
        <v>299</v>
      </c>
      <c r="H10" s="73" t="s">
        <v>36</v>
      </c>
      <c r="I10" s="74">
        <v>11000000</v>
      </c>
      <c r="J10" s="52">
        <v>2500000</v>
      </c>
      <c r="K10" s="48">
        <f>J10/I10</f>
        <v>0.22727272727272727</v>
      </c>
      <c r="L10" s="52">
        <v>0</v>
      </c>
      <c r="M10" s="134"/>
    </row>
    <row r="11" spans="1:13" s="3" customFormat="1" ht="15.75" thickBot="1" x14ac:dyDescent="0.3">
      <c r="A11" s="488" t="s">
        <v>113</v>
      </c>
      <c r="B11" s="489"/>
      <c r="C11" s="489"/>
      <c r="D11" s="489"/>
      <c r="E11" s="489"/>
      <c r="F11" s="489"/>
      <c r="G11" s="489"/>
      <c r="H11" s="489"/>
      <c r="I11" s="489"/>
      <c r="J11" s="489"/>
      <c r="K11" s="489"/>
      <c r="L11" s="489"/>
      <c r="M11" s="490"/>
    </row>
    <row r="12" spans="1:13" s="3" customFormat="1" ht="60" x14ac:dyDescent="0.25">
      <c r="A12" s="139">
        <v>1</v>
      </c>
      <c r="B12" s="284" t="s">
        <v>116</v>
      </c>
      <c r="C12" s="285" t="s">
        <v>252</v>
      </c>
      <c r="D12" s="286" t="s">
        <v>272</v>
      </c>
      <c r="E12" s="286" t="s">
        <v>277</v>
      </c>
      <c r="F12" s="287" t="s">
        <v>120</v>
      </c>
      <c r="G12" s="324" t="s">
        <v>295</v>
      </c>
      <c r="H12" s="288" t="s">
        <v>36</v>
      </c>
      <c r="I12" s="289">
        <v>13634032</v>
      </c>
      <c r="J12" s="290">
        <v>12270613</v>
      </c>
      <c r="K12" s="291">
        <f t="shared" ref="K12:K15" si="0">J12/I12</f>
        <v>0.89999884113518291</v>
      </c>
      <c r="L12" s="290">
        <v>0</v>
      </c>
      <c r="M12" s="292"/>
    </row>
    <row r="13" spans="1:13" s="3" customFormat="1" ht="60" x14ac:dyDescent="0.25">
      <c r="A13" s="191">
        <v>2</v>
      </c>
      <c r="B13" s="240" t="s">
        <v>117</v>
      </c>
      <c r="C13" s="281" t="s">
        <v>252</v>
      </c>
      <c r="D13" s="282" t="s">
        <v>273</v>
      </c>
      <c r="E13" s="282" t="s">
        <v>278</v>
      </c>
      <c r="F13" s="283" t="s">
        <v>121</v>
      </c>
      <c r="G13" s="325" t="s">
        <v>295</v>
      </c>
      <c r="H13" s="193" t="s">
        <v>36</v>
      </c>
      <c r="I13" s="232">
        <v>8569651</v>
      </c>
      <c r="J13" s="92">
        <v>8231200</v>
      </c>
      <c r="K13" s="91">
        <f t="shared" si="0"/>
        <v>0.9605058595735112</v>
      </c>
      <c r="L13" s="92">
        <v>0</v>
      </c>
      <c r="M13" s="194"/>
    </row>
    <row r="14" spans="1:13" s="3" customFormat="1" ht="60" customHeight="1" x14ac:dyDescent="0.25">
      <c r="A14" s="191">
        <v>3</v>
      </c>
      <c r="B14" s="240" t="s">
        <v>118</v>
      </c>
      <c r="C14" s="281" t="s">
        <v>252</v>
      </c>
      <c r="D14" s="282" t="s">
        <v>274</v>
      </c>
      <c r="E14" s="282" t="s">
        <v>204</v>
      </c>
      <c r="F14" s="283" t="s">
        <v>122</v>
      </c>
      <c r="G14" s="325" t="s">
        <v>296</v>
      </c>
      <c r="H14" s="193" t="s">
        <v>36</v>
      </c>
      <c r="I14" s="232">
        <v>10197423</v>
      </c>
      <c r="J14" s="92">
        <v>9177680</v>
      </c>
      <c r="K14" s="91">
        <f t="shared" si="0"/>
        <v>0.89999993135520606</v>
      </c>
      <c r="L14" s="92">
        <v>0</v>
      </c>
      <c r="M14" s="194"/>
    </row>
    <row r="15" spans="1:13" s="3" customFormat="1" ht="45" customHeight="1" x14ac:dyDescent="0.25">
      <c r="A15" s="191">
        <v>4</v>
      </c>
      <c r="B15" s="240" t="s">
        <v>119</v>
      </c>
      <c r="C15" s="281" t="s">
        <v>252</v>
      </c>
      <c r="D15" s="282" t="s">
        <v>276</v>
      </c>
      <c r="E15" s="282" t="s">
        <v>213</v>
      </c>
      <c r="F15" s="283" t="s">
        <v>123</v>
      </c>
      <c r="G15" s="325" t="s">
        <v>297</v>
      </c>
      <c r="H15" s="193" t="s">
        <v>36</v>
      </c>
      <c r="I15" s="232">
        <v>1555200</v>
      </c>
      <c r="J15" s="92">
        <v>1527149</v>
      </c>
      <c r="K15" s="91">
        <f t="shared" si="0"/>
        <v>0.98196309156378603</v>
      </c>
      <c r="L15" s="92">
        <v>124000</v>
      </c>
      <c r="M15" s="194"/>
    </row>
    <row r="16" spans="1:13" s="3" customFormat="1" ht="45" customHeight="1" thickBot="1" x14ac:dyDescent="0.3">
      <c r="A16" s="184">
        <v>5</v>
      </c>
      <c r="B16" s="261" t="s">
        <v>275</v>
      </c>
      <c r="C16" s="293" t="s">
        <v>252</v>
      </c>
      <c r="D16" s="294" t="s">
        <v>200</v>
      </c>
      <c r="E16" s="294" t="s">
        <v>279</v>
      </c>
      <c r="F16" s="295" t="s">
        <v>280</v>
      </c>
      <c r="G16" s="322" t="s">
        <v>297</v>
      </c>
      <c r="H16" s="202" t="s">
        <v>36</v>
      </c>
      <c r="I16" s="296">
        <v>15069280</v>
      </c>
      <c r="J16" s="297">
        <v>14614195</v>
      </c>
      <c r="K16" s="298">
        <f t="shared" ref="K16" si="1">J16/I16</f>
        <v>0.9698004815094019</v>
      </c>
      <c r="L16" s="299">
        <v>0</v>
      </c>
      <c r="M16" s="300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7" sqref="L7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1" t="s">
        <v>305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13" s="1" customFormat="1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13" s="1" customFormat="1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13" x14ac:dyDescent="0.25">
      <c r="A4" s="435" t="s">
        <v>129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13" ht="15" customHeight="1" x14ac:dyDescent="0.25">
      <c r="A5" s="222">
        <v>1</v>
      </c>
      <c r="B5" s="210" t="s">
        <v>130</v>
      </c>
      <c r="C5" s="438" t="s">
        <v>190</v>
      </c>
      <c r="D5" s="438" t="s">
        <v>188</v>
      </c>
      <c r="E5" s="438" t="s">
        <v>187</v>
      </c>
      <c r="F5" s="459" t="s">
        <v>132</v>
      </c>
      <c r="G5" s="459" t="s">
        <v>133</v>
      </c>
      <c r="H5" s="122"/>
      <c r="I5" s="223"/>
      <c r="J5" s="25"/>
      <c r="K5" s="26"/>
      <c r="L5" s="27"/>
      <c r="M5" s="118"/>
    </row>
    <row r="6" spans="1:13" ht="15" customHeight="1" x14ac:dyDescent="0.25">
      <c r="A6" s="224"/>
      <c r="B6" s="123" t="s">
        <v>12</v>
      </c>
      <c r="C6" s="439"/>
      <c r="D6" s="439"/>
      <c r="E6" s="439"/>
      <c r="F6" s="459"/>
      <c r="G6" s="459"/>
      <c r="H6" s="122" t="s">
        <v>36</v>
      </c>
      <c r="I6" s="146">
        <v>7062200</v>
      </c>
      <c r="J6" s="25">
        <v>3630835.77</v>
      </c>
      <c r="K6" s="26">
        <f t="shared" ref="K6:K8" si="0">J6/I6</f>
        <v>0.51412247883095918</v>
      </c>
      <c r="L6" s="25">
        <v>1436553.13</v>
      </c>
      <c r="M6" s="118"/>
    </row>
    <row r="7" spans="1:13" ht="15" customHeight="1" x14ac:dyDescent="0.25">
      <c r="A7" s="221"/>
      <c r="B7" s="126" t="s">
        <v>13</v>
      </c>
      <c r="C7" s="439"/>
      <c r="D7" s="439"/>
      <c r="E7" s="439"/>
      <c r="F7" s="459"/>
      <c r="G7" s="459"/>
      <c r="H7" s="122" t="s">
        <v>36</v>
      </c>
      <c r="I7" s="147">
        <v>4724800</v>
      </c>
      <c r="J7" s="25">
        <v>1795412.37</v>
      </c>
      <c r="K7" s="26">
        <f t="shared" si="0"/>
        <v>0.379997538520149</v>
      </c>
      <c r="L7" s="27">
        <v>941492.63</v>
      </c>
      <c r="M7" s="118"/>
    </row>
    <row r="8" spans="1:13" ht="15" customHeight="1" thickBot="1" x14ac:dyDescent="0.3">
      <c r="A8" s="225"/>
      <c r="B8" s="226" t="s">
        <v>14</v>
      </c>
      <c r="C8" s="506"/>
      <c r="D8" s="506"/>
      <c r="E8" s="506"/>
      <c r="F8" s="505"/>
      <c r="G8" s="505"/>
      <c r="H8" s="67" t="s">
        <v>36</v>
      </c>
      <c r="I8" s="148">
        <f>SUM(I6:I7)</f>
        <v>11787000</v>
      </c>
      <c r="J8" s="148">
        <f>SUM(J6:J7)</f>
        <v>5426248.1400000006</v>
      </c>
      <c r="K8" s="29">
        <f t="shared" si="0"/>
        <v>0.46035871214049384</v>
      </c>
      <c r="L8" s="227">
        <f>SUM(L6:L7)</f>
        <v>2378045.7599999998</v>
      </c>
      <c r="M8" s="118"/>
    </row>
    <row r="9" spans="1:13" s="3" customFormat="1" x14ac:dyDescent="0.25">
      <c r="A9" s="488" t="s">
        <v>271</v>
      </c>
      <c r="B9" s="489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</row>
    <row r="10" spans="1:13" s="3" customFormat="1" x14ac:dyDescent="0.25">
      <c r="A10" s="23"/>
      <c r="B10" s="55"/>
      <c r="F10" s="32"/>
      <c r="G10" s="32"/>
      <c r="H10" s="20"/>
      <c r="I10" s="33"/>
      <c r="J10" s="22"/>
      <c r="K10" s="21"/>
      <c r="L10" s="22"/>
    </row>
    <row r="11" spans="1:13" s="3" customFormat="1" ht="30" customHeight="1" x14ac:dyDescent="0.25">
      <c r="A11" s="23"/>
      <c r="B11" s="55"/>
      <c r="F11" s="32"/>
      <c r="G11" s="32"/>
      <c r="H11" s="20"/>
      <c r="I11" s="33"/>
      <c r="J11" s="22"/>
      <c r="K11" s="21"/>
      <c r="L11" s="30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1" t="s">
        <v>306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13" s="1" customFormat="1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13" s="1" customFormat="1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13" x14ac:dyDescent="0.25">
      <c r="A4" s="435" t="s">
        <v>135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13" s="3" customFormat="1" ht="30" customHeight="1" x14ac:dyDescent="0.25">
      <c r="A5" s="191">
        <v>1</v>
      </c>
      <c r="B5" s="229" t="s">
        <v>137</v>
      </c>
      <c r="C5" s="87" t="s">
        <v>191</v>
      </c>
      <c r="D5" s="87" t="s">
        <v>194</v>
      </c>
      <c r="E5" s="87" t="s">
        <v>149</v>
      </c>
      <c r="F5" s="87" t="s">
        <v>139</v>
      </c>
      <c r="G5" s="368" t="s">
        <v>343</v>
      </c>
      <c r="H5" s="230" t="s">
        <v>36</v>
      </c>
      <c r="I5" s="192">
        <v>60000000</v>
      </c>
      <c r="J5" s="65">
        <v>532000.63</v>
      </c>
      <c r="K5" s="62">
        <f>J5/I5</f>
        <v>8.8666771666666665E-3</v>
      </c>
      <c r="L5" s="61">
        <v>197770.49</v>
      </c>
      <c r="M5" s="204"/>
    </row>
    <row r="6" spans="1:13" ht="30" customHeight="1" x14ac:dyDescent="0.25">
      <c r="A6" s="191">
        <v>2</v>
      </c>
      <c r="B6" s="229" t="s">
        <v>138</v>
      </c>
      <c r="C6" s="87" t="s">
        <v>191</v>
      </c>
      <c r="D6" s="87" t="s">
        <v>205</v>
      </c>
      <c r="E6" s="87" t="s">
        <v>195</v>
      </c>
      <c r="F6" s="87" t="s">
        <v>140</v>
      </c>
      <c r="G6" s="174" t="s">
        <v>141</v>
      </c>
      <c r="H6" s="135" t="s">
        <v>36</v>
      </c>
      <c r="I6" s="192">
        <v>6000000</v>
      </c>
      <c r="J6" s="75">
        <v>0</v>
      </c>
      <c r="K6" s="62">
        <f t="shared" ref="K6:K14" si="0">J6/I6</f>
        <v>0</v>
      </c>
      <c r="L6" s="61">
        <v>0</v>
      </c>
      <c r="M6" s="204"/>
    </row>
    <row r="7" spans="1:13" ht="30" customHeight="1" thickBot="1" x14ac:dyDescent="0.3">
      <c r="A7" s="53">
        <v>3</v>
      </c>
      <c r="B7" s="346" t="s">
        <v>320</v>
      </c>
      <c r="C7" s="88" t="s">
        <v>191</v>
      </c>
      <c r="D7" s="88" t="s">
        <v>323</v>
      </c>
      <c r="E7" s="88"/>
      <c r="F7" s="347" t="s">
        <v>321</v>
      </c>
      <c r="G7" s="348" t="s">
        <v>322</v>
      </c>
      <c r="H7" s="138" t="s">
        <v>36</v>
      </c>
      <c r="I7" s="340">
        <v>15000000</v>
      </c>
      <c r="J7" s="50">
        <v>0</v>
      </c>
      <c r="K7" s="48">
        <f t="shared" si="0"/>
        <v>0</v>
      </c>
      <c r="L7" s="47">
        <v>0</v>
      </c>
      <c r="M7" s="134"/>
    </row>
    <row r="8" spans="1:13" x14ac:dyDescent="0.25">
      <c r="A8" s="435" t="s">
        <v>136</v>
      </c>
      <c r="B8" s="436"/>
      <c r="C8" s="436"/>
      <c r="D8" s="436"/>
      <c r="E8" s="436"/>
      <c r="F8" s="436"/>
      <c r="G8" s="436"/>
      <c r="H8" s="436"/>
      <c r="I8" s="436"/>
      <c r="J8" s="436"/>
      <c r="K8" s="436"/>
      <c r="L8" s="436"/>
      <c r="M8" s="437"/>
    </row>
    <row r="9" spans="1:13" s="3" customFormat="1" ht="30" customHeight="1" x14ac:dyDescent="0.25">
      <c r="A9" s="191">
        <v>1</v>
      </c>
      <c r="B9" s="229" t="s">
        <v>142</v>
      </c>
      <c r="C9" s="87" t="s">
        <v>191</v>
      </c>
      <c r="D9" s="87" t="s">
        <v>205</v>
      </c>
      <c r="E9" s="87" t="s">
        <v>195</v>
      </c>
      <c r="F9" s="87" t="s">
        <v>140</v>
      </c>
      <c r="G9" s="174" t="s">
        <v>141</v>
      </c>
      <c r="H9" s="135" t="s">
        <v>36</v>
      </c>
      <c r="I9" s="232">
        <v>4000000</v>
      </c>
      <c r="J9" s="61">
        <v>486366.38000000006</v>
      </c>
      <c r="K9" s="62">
        <f t="shared" si="0"/>
        <v>0.12159159500000001</v>
      </c>
      <c r="L9" s="63">
        <v>35995.68</v>
      </c>
      <c r="M9" s="204"/>
    </row>
    <row r="10" spans="1:13" ht="45" customHeight="1" x14ac:dyDescent="0.25">
      <c r="A10" s="191">
        <v>2</v>
      </c>
      <c r="B10" s="229" t="s">
        <v>143</v>
      </c>
      <c r="C10" s="87" t="s">
        <v>193</v>
      </c>
      <c r="D10" s="87" t="s">
        <v>196</v>
      </c>
      <c r="E10" s="87" t="s">
        <v>186</v>
      </c>
      <c r="F10" s="174" t="s">
        <v>148</v>
      </c>
      <c r="G10" s="359" t="s">
        <v>344</v>
      </c>
      <c r="H10" s="135" t="s">
        <v>36</v>
      </c>
      <c r="I10" s="232">
        <f>10990000+2375000</f>
        <v>13365000</v>
      </c>
      <c r="J10" s="61">
        <v>13364995.699999999</v>
      </c>
      <c r="K10" s="62">
        <f t="shared" si="0"/>
        <v>0.99999967826412262</v>
      </c>
      <c r="L10" s="63">
        <v>1047051.4299999999</v>
      </c>
      <c r="M10" s="204"/>
    </row>
    <row r="11" spans="1:13" x14ac:dyDescent="0.25">
      <c r="A11" s="59">
        <v>3</v>
      </c>
      <c r="B11" s="77" t="s">
        <v>144</v>
      </c>
      <c r="C11" s="111" t="s">
        <v>193</v>
      </c>
      <c r="D11" s="111" t="s">
        <v>198</v>
      </c>
      <c r="E11" s="111" t="s">
        <v>197</v>
      </c>
      <c r="F11" s="151" t="s">
        <v>149</v>
      </c>
      <c r="G11" s="151" t="s">
        <v>97</v>
      </c>
      <c r="H11" s="137" t="s">
        <v>36</v>
      </c>
      <c r="I11" s="233">
        <v>18266696.800000001</v>
      </c>
      <c r="J11" s="11">
        <v>3032504.04</v>
      </c>
      <c r="K11" s="16">
        <f t="shared" si="0"/>
        <v>0.16601272103010983</v>
      </c>
      <c r="L11" s="64">
        <v>1703117.5499999998</v>
      </c>
      <c r="M11" s="130"/>
    </row>
    <row r="12" spans="1:13" ht="30" customHeight="1" x14ac:dyDescent="0.25">
      <c r="A12" s="59">
        <v>4</v>
      </c>
      <c r="B12" s="77" t="s">
        <v>145</v>
      </c>
      <c r="C12" s="111" t="s">
        <v>191</v>
      </c>
      <c r="D12" s="111" t="s">
        <v>199</v>
      </c>
      <c r="E12" s="111" t="s">
        <v>134</v>
      </c>
      <c r="F12" s="151" t="s">
        <v>150</v>
      </c>
      <c r="G12" s="151" t="s">
        <v>151</v>
      </c>
      <c r="H12" s="137" t="s">
        <v>36</v>
      </c>
      <c r="I12" s="234">
        <v>9500000</v>
      </c>
      <c r="J12" s="11">
        <v>429931.51</v>
      </c>
      <c r="K12" s="16">
        <f t="shared" si="0"/>
        <v>4.5255948421052634E-2</v>
      </c>
      <c r="L12" s="11">
        <v>404931.51</v>
      </c>
      <c r="M12" s="130"/>
    </row>
    <row r="13" spans="1:13" ht="30" customHeight="1" x14ac:dyDescent="0.25">
      <c r="A13" s="59">
        <v>5</v>
      </c>
      <c r="B13" s="77" t="s">
        <v>146</v>
      </c>
      <c r="C13" s="111" t="s">
        <v>191</v>
      </c>
      <c r="D13" s="111" t="s">
        <v>184</v>
      </c>
      <c r="E13" s="359" t="s">
        <v>334</v>
      </c>
      <c r="F13" s="151" t="s">
        <v>152</v>
      </c>
      <c r="G13" s="359" t="s">
        <v>345</v>
      </c>
      <c r="H13" s="137" t="s">
        <v>36</v>
      </c>
      <c r="I13" s="233">
        <v>10000000</v>
      </c>
      <c r="J13" s="11">
        <v>812065.66000000015</v>
      </c>
      <c r="K13" s="16">
        <f t="shared" si="0"/>
        <v>8.1206566000000022E-2</v>
      </c>
      <c r="L13" s="64">
        <v>282528.11000000004</v>
      </c>
      <c r="M13" s="130"/>
    </row>
    <row r="14" spans="1:13" ht="15" customHeight="1" thickBot="1" x14ac:dyDescent="0.3">
      <c r="A14" s="53">
        <v>6</v>
      </c>
      <c r="B14" s="76" t="s">
        <v>147</v>
      </c>
      <c r="C14" s="88" t="s">
        <v>193</v>
      </c>
      <c r="D14" s="88" t="s">
        <v>200</v>
      </c>
      <c r="E14" s="88" t="s">
        <v>206</v>
      </c>
      <c r="F14" s="133" t="s">
        <v>150</v>
      </c>
      <c r="G14" s="133" t="s">
        <v>28</v>
      </c>
      <c r="H14" s="138" t="s">
        <v>36</v>
      </c>
      <c r="I14" s="235">
        <v>14066845.460000001</v>
      </c>
      <c r="J14" s="47">
        <v>855345.8</v>
      </c>
      <c r="K14" s="48">
        <f t="shared" si="0"/>
        <v>6.0805800592053989E-2</v>
      </c>
      <c r="L14" s="49">
        <v>160395.38</v>
      </c>
      <c r="M14" s="134"/>
    </row>
    <row r="15" spans="1:13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13" x14ac:dyDescent="0.25">
      <c r="A16" s="186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21" t="s">
        <v>307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63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63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63" x14ac:dyDescent="0.2">
      <c r="A4" s="435" t="s">
        <v>153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63" s="2" customFormat="1" ht="15" customHeight="1" x14ac:dyDescent="0.2">
      <c r="A5" s="236">
        <v>1</v>
      </c>
      <c r="B5" s="237" t="s">
        <v>155</v>
      </c>
      <c r="C5" s="87" t="s">
        <v>249</v>
      </c>
      <c r="D5" s="87" t="s">
        <v>209</v>
      </c>
      <c r="E5" s="238" t="s">
        <v>128</v>
      </c>
      <c r="F5" s="239" t="s">
        <v>161</v>
      </c>
      <c r="G5" s="239" t="s">
        <v>97</v>
      </c>
      <c r="H5" s="230" t="s">
        <v>160</v>
      </c>
      <c r="I5" s="240">
        <v>30000000</v>
      </c>
      <c r="J5" s="65">
        <v>29588135.279999997</v>
      </c>
      <c r="K5" s="62">
        <f>J5/I5</f>
        <v>0.98627117599999992</v>
      </c>
      <c r="L5" s="61">
        <v>0</v>
      </c>
      <c r="M5" s="204"/>
    </row>
    <row r="6" spans="1:63" s="2" customFormat="1" ht="30" customHeight="1" x14ac:dyDescent="0.2">
      <c r="A6" s="241">
        <v>2</v>
      </c>
      <c r="B6" s="136" t="s">
        <v>156</v>
      </c>
      <c r="C6" s="111" t="s">
        <v>250</v>
      </c>
      <c r="D6" s="111" t="s">
        <v>209</v>
      </c>
      <c r="E6" s="150" t="s">
        <v>128</v>
      </c>
      <c r="F6" s="242" t="s">
        <v>162</v>
      </c>
      <c r="G6" s="394" t="s">
        <v>362</v>
      </c>
      <c r="H6" s="152" t="s">
        <v>160</v>
      </c>
      <c r="I6" s="243">
        <v>73130000</v>
      </c>
      <c r="J6" s="60">
        <v>66743379.649999999</v>
      </c>
      <c r="K6" s="16">
        <f>J6/I6</f>
        <v>0.91266757349924788</v>
      </c>
      <c r="L6" s="11">
        <v>2945240.22</v>
      </c>
      <c r="M6" s="130"/>
    </row>
    <row r="7" spans="1:63" s="2" customFormat="1" ht="15" customHeight="1" x14ac:dyDescent="0.2">
      <c r="A7" s="208">
        <v>3</v>
      </c>
      <c r="B7" s="209" t="s">
        <v>157</v>
      </c>
      <c r="C7" s="439" t="s">
        <v>249</v>
      </c>
      <c r="D7" s="439" t="s">
        <v>210</v>
      </c>
      <c r="E7" s="439" t="s">
        <v>211</v>
      </c>
      <c r="F7" s="442" t="s">
        <v>140</v>
      </c>
      <c r="G7" s="507" t="s">
        <v>301</v>
      </c>
      <c r="H7" s="164"/>
      <c r="I7" s="244"/>
      <c r="J7" s="24"/>
      <c r="K7" s="26"/>
      <c r="L7" s="27"/>
      <c r="M7" s="118"/>
    </row>
    <row r="8" spans="1:63" ht="15" customHeight="1" x14ac:dyDescent="0.2">
      <c r="A8" s="54"/>
      <c r="B8" s="71" t="s">
        <v>158</v>
      </c>
      <c r="C8" s="439"/>
      <c r="D8" s="439"/>
      <c r="E8" s="439"/>
      <c r="F8" s="442"/>
      <c r="G8" s="507"/>
      <c r="H8" s="164" t="s">
        <v>160</v>
      </c>
      <c r="I8" s="245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18"/>
    </row>
    <row r="9" spans="1:63" ht="15" customHeight="1" x14ac:dyDescent="0.2">
      <c r="A9" s="54"/>
      <c r="B9" s="71" t="s">
        <v>181</v>
      </c>
      <c r="C9" s="439"/>
      <c r="D9" s="439"/>
      <c r="E9" s="439"/>
      <c r="F9" s="442"/>
      <c r="G9" s="507"/>
      <c r="H9" s="164" t="s">
        <v>160</v>
      </c>
      <c r="I9" s="245">
        <v>56250000</v>
      </c>
      <c r="J9" s="246">
        <v>47997029.859999999</v>
      </c>
      <c r="K9" s="26">
        <f t="shared" si="0"/>
        <v>0.85328053084444444</v>
      </c>
      <c r="L9" s="71">
        <v>5668451.0800000001</v>
      </c>
      <c r="M9" s="118"/>
    </row>
    <row r="10" spans="1:63" ht="15" customHeight="1" x14ac:dyDescent="0.2">
      <c r="A10" s="171"/>
      <c r="B10" s="181" t="s">
        <v>14</v>
      </c>
      <c r="C10" s="440"/>
      <c r="D10" s="440"/>
      <c r="E10" s="440"/>
      <c r="F10" s="443"/>
      <c r="G10" s="507"/>
      <c r="H10" s="113" t="s">
        <v>160</v>
      </c>
      <c r="I10" s="247">
        <f>SUM(I8:I9)</f>
        <v>67500000</v>
      </c>
      <c r="J10" s="247">
        <f>SUM(J8:J9)</f>
        <v>59214161.549999997</v>
      </c>
      <c r="K10" s="66">
        <f t="shared" si="0"/>
        <v>0.87724683777777779</v>
      </c>
      <c r="L10" s="248">
        <f>SUM(L8:L9)</f>
        <v>5668451.0800000001</v>
      </c>
      <c r="M10" s="130"/>
    </row>
    <row r="11" spans="1:63" ht="60" customHeight="1" thickBot="1" x14ac:dyDescent="0.25">
      <c r="A11" s="249">
        <v>4</v>
      </c>
      <c r="B11" s="52" t="s">
        <v>159</v>
      </c>
      <c r="C11" s="88" t="s">
        <v>249</v>
      </c>
      <c r="D11" s="250" t="s">
        <v>212</v>
      </c>
      <c r="E11" s="250" t="s">
        <v>213</v>
      </c>
      <c r="F11" s="251" t="s">
        <v>163</v>
      </c>
      <c r="G11" s="251" t="s">
        <v>164</v>
      </c>
      <c r="H11" s="252" t="s">
        <v>160</v>
      </c>
      <c r="I11" s="253">
        <v>22500000</v>
      </c>
      <c r="J11" s="254">
        <v>20850731.609999999</v>
      </c>
      <c r="K11" s="48">
        <f t="shared" si="0"/>
        <v>0.92669918266666662</v>
      </c>
      <c r="L11" s="74">
        <v>305872.18</v>
      </c>
      <c r="M11" s="134"/>
    </row>
    <row r="12" spans="1:63" x14ac:dyDescent="0.2">
      <c r="A12" s="435" t="s">
        <v>154</v>
      </c>
      <c r="B12" s="436"/>
      <c r="C12" s="436"/>
      <c r="D12" s="436"/>
      <c r="E12" s="436"/>
      <c r="F12" s="436"/>
      <c r="G12" s="436"/>
      <c r="H12" s="436"/>
      <c r="I12" s="436"/>
      <c r="J12" s="436"/>
      <c r="K12" s="436"/>
      <c r="L12" s="436"/>
      <c r="M12" s="437"/>
    </row>
    <row r="13" spans="1:63" s="2" customFormat="1" ht="45" customHeight="1" x14ac:dyDescent="0.2">
      <c r="A13" s="236">
        <v>1</v>
      </c>
      <c r="B13" s="255" t="s">
        <v>165</v>
      </c>
      <c r="C13" s="87" t="s">
        <v>251</v>
      </c>
      <c r="D13" s="87" t="s">
        <v>212</v>
      </c>
      <c r="E13" s="87" t="s">
        <v>167</v>
      </c>
      <c r="F13" s="212" t="s">
        <v>167</v>
      </c>
      <c r="G13" s="326" t="s">
        <v>346</v>
      </c>
      <c r="H13" s="212" t="s">
        <v>169</v>
      </c>
      <c r="I13" s="232">
        <v>82500000</v>
      </c>
      <c r="J13" s="61">
        <v>3193615.11</v>
      </c>
      <c r="K13" s="62">
        <f t="shared" si="0"/>
        <v>3.8710486181818181E-2</v>
      </c>
      <c r="L13" s="63">
        <v>24911.74</v>
      </c>
      <c r="M13" s="204"/>
    </row>
    <row r="14" spans="1:63" s="2" customFormat="1" ht="45" customHeight="1" thickBot="1" x14ac:dyDescent="0.25">
      <c r="A14" s="249">
        <v>2</v>
      </c>
      <c r="B14" s="256" t="s">
        <v>166</v>
      </c>
      <c r="C14" s="88" t="s">
        <v>252</v>
      </c>
      <c r="D14" s="88" t="s">
        <v>214</v>
      </c>
      <c r="E14" s="88" t="s">
        <v>167</v>
      </c>
      <c r="F14" s="257" t="s">
        <v>168</v>
      </c>
      <c r="G14" s="258" t="s">
        <v>298</v>
      </c>
      <c r="H14" s="257" t="s">
        <v>36</v>
      </c>
      <c r="I14" s="259">
        <v>1000000</v>
      </c>
      <c r="J14" s="260">
        <v>848480.37000000011</v>
      </c>
      <c r="K14" s="48">
        <f t="shared" si="0"/>
        <v>0.84848037000000009</v>
      </c>
      <c r="L14" s="49">
        <v>115492.82</v>
      </c>
      <c r="M14" s="134"/>
    </row>
    <row r="15" spans="1:63" x14ac:dyDescent="0.2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  <row r="16" spans="1:63" s="42" customFormat="1" x14ac:dyDescent="0.2">
      <c r="A16" s="187"/>
      <c r="B16" s="188" t="s">
        <v>105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94"/>
      <c r="O16" s="94"/>
      <c r="P16" s="94"/>
      <c r="Q16" s="94"/>
      <c r="R16" s="94"/>
      <c r="S16" s="94"/>
      <c r="T16" s="94"/>
      <c r="U16" s="94"/>
      <c r="V16" s="89"/>
      <c r="W16" s="95"/>
      <c r="X16" s="96"/>
      <c r="Y16" s="97"/>
      <c r="Z16" s="98"/>
      <c r="AA16" s="99"/>
      <c r="AB16" s="99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</row>
    <row r="17" spans="1:250" s="51" customFormat="1" ht="16.899999999999999" customHeight="1" x14ac:dyDescent="0.2">
      <c r="A17" s="205" t="s">
        <v>75</v>
      </c>
      <c r="B17" s="215" t="s">
        <v>174</v>
      </c>
      <c r="C17" s="216"/>
      <c r="D17" s="217"/>
      <c r="E17" s="218"/>
      <c r="F17" s="218"/>
      <c r="G17" s="190"/>
      <c r="H17" s="190"/>
      <c r="I17" s="190"/>
      <c r="J17" s="190"/>
      <c r="K17" s="190"/>
      <c r="L17" s="190"/>
      <c r="M17" s="190"/>
      <c r="N17" s="100"/>
      <c r="O17" s="100"/>
      <c r="P17" s="112"/>
      <c r="Q17" s="100"/>
      <c r="R17" s="112"/>
      <c r="S17" s="100"/>
      <c r="T17" s="100"/>
      <c r="U17" s="100"/>
      <c r="V17" s="100"/>
      <c r="W17" s="100"/>
      <c r="X17" s="101"/>
      <c r="Y17" s="1"/>
      <c r="Z17" s="102"/>
      <c r="AA17" s="102"/>
      <c r="AB17" s="102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</row>
    <row r="18" spans="1:250" x14ac:dyDescent="0.2">
      <c r="A18" s="186"/>
      <c r="B18" s="186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</row>
    <row r="19" spans="1:250" x14ac:dyDescent="0.2">
      <c r="A19" s="186"/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</row>
    <row r="20" spans="1:250" x14ac:dyDescent="0.2">
      <c r="A20" s="186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</row>
    <row r="21" spans="1:250" x14ac:dyDescent="0.2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</row>
    <row r="22" spans="1:250" x14ac:dyDescent="0.2">
      <c r="A22" s="186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</row>
    <row r="23" spans="1:250" x14ac:dyDescent="0.2">
      <c r="A23" s="186"/>
      <c r="B23" s="186"/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21" t="s">
        <v>308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13" s="1" customFormat="1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13" s="1" customFormat="1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13" x14ac:dyDescent="0.25">
      <c r="A4" s="435" t="s">
        <v>170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13" ht="18.75" customHeight="1" thickBot="1" x14ac:dyDescent="0.3">
      <c r="A5" s="184">
        <v>1</v>
      </c>
      <c r="B5" s="261" t="s">
        <v>171</v>
      </c>
      <c r="C5" s="262" t="s">
        <v>192</v>
      </c>
      <c r="D5" s="262" t="s">
        <v>269</v>
      </c>
      <c r="E5" s="262" t="s">
        <v>204</v>
      </c>
      <c r="F5" s="201" t="s">
        <v>71</v>
      </c>
      <c r="G5" s="201" t="s">
        <v>173</v>
      </c>
      <c r="H5" s="263" t="s">
        <v>172</v>
      </c>
      <c r="I5" s="264">
        <v>11600000</v>
      </c>
      <c r="J5" s="78">
        <v>8952665.0800000001</v>
      </c>
      <c r="K5" s="48">
        <f t="shared" ref="K5" si="0">J5/I5</f>
        <v>0.77178147241379313</v>
      </c>
      <c r="L5" s="78">
        <v>4943291.3</v>
      </c>
      <c r="M5" s="185"/>
    </row>
    <row r="6" spans="1:13" s="3" customFormat="1" x14ac:dyDescent="0.25">
      <c r="A6" s="23"/>
      <c r="B6" s="55"/>
      <c r="F6" s="32"/>
      <c r="G6" s="32"/>
      <c r="H6" s="20"/>
      <c r="I6" s="33"/>
      <c r="J6" s="22"/>
      <c r="K6" s="21"/>
      <c r="L6" s="22"/>
    </row>
    <row r="7" spans="1:13" s="3" customFormat="1" ht="30" customHeight="1" x14ac:dyDescent="0.25">
      <c r="A7" s="23"/>
      <c r="B7" s="55"/>
      <c r="F7" s="32"/>
      <c r="G7" s="32"/>
      <c r="H7" s="20"/>
      <c r="I7" s="33"/>
      <c r="J7" s="22"/>
      <c r="K7" s="21"/>
      <c r="L7" s="30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21" t="s">
        <v>309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3"/>
    </row>
    <row r="2" spans="1:63" s="1" customFormat="1" ht="15.75" customHeight="1" thickBot="1" x14ac:dyDescent="0.25">
      <c r="A2" s="424" t="s">
        <v>11</v>
      </c>
      <c r="B2" s="426" t="s">
        <v>0</v>
      </c>
      <c r="C2" s="312"/>
      <c r="D2" s="428" t="s">
        <v>1</v>
      </c>
      <c r="E2" s="429"/>
      <c r="F2" s="429"/>
      <c r="G2" s="430"/>
      <c r="H2" s="426" t="s">
        <v>2</v>
      </c>
      <c r="I2" s="428" t="s">
        <v>3</v>
      </c>
      <c r="J2" s="429"/>
      <c r="K2" s="430"/>
      <c r="L2" s="431" t="s">
        <v>310</v>
      </c>
      <c r="M2" s="433" t="s">
        <v>10</v>
      </c>
    </row>
    <row r="3" spans="1:63" s="1" customFormat="1" ht="45" customHeight="1" thickBot="1" x14ac:dyDescent="0.25">
      <c r="A3" s="425"/>
      <c r="B3" s="427"/>
      <c r="C3" s="313" t="s">
        <v>4</v>
      </c>
      <c r="D3" s="141" t="s">
        <v>5</v>
      </c>
      <c r="E3" s="142" t="s">
        <v>9</v>
      </c>
      <c r="F3" s="313" t="s">
        <v>6</v>
      </c>
      <c r="G3" s="143" t="s">
        <v>7</v>
      </c>
      <c r="H3" s="427"/>
      <c r="I3" s="327" t="s">
        <v>8</v>
      </c>
      <c r="J3" s="144" t="s">
        <v>366</v>
      </c>
      <c r="K3" s="411" t="s">
        <v>367</v>
      </c>
      <c r="L3" s="432"/>
      <c r="M3" s="434"/>
    </row>
    <row r="4" spans="1:63" x14ac:dyDescent="0.25">
      <c r="A4" s="435" t="s">
        <v>175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7"/>
    </row>
    <row r="5" spans="1:63" ht="30" customHeight="1" x14ac:dyDescent="0.25">
      <c r="A5" s="228">
        <v>1</v>
      </c>
      <c r="B5" s="265" t="s">
        <v>176</v>
      </c>
      <c r="C5" s="438" t="s">
        <v>249</v>
      </c>
      <c r="D5" s="438" t="s">
        <v>201</v>
      </c>
      <c r="E5" s="438" t="s">
        <v>201</v>
      </c>
      <c r="F5" s="438" t="s">
        <v>201</v>
      </c>
      <c r="G5" s="464" t="s">
        <v>178</v>
      </c>
      <c r="H5" s="219"/>
      <c r="I5" s="220"/>
      <c r="J5" s="72"/>
      <c r="K5" s="69"/>
      <c r="L5" s="68"/>
      <c r="M5" s="158"/>
    </row>
    <row r="6" spans="1:63" ht="15" customHeight="1" x14ac:dyDescent="0.25">
      <c r="A6" s="266"/>
      <c r="B6" s="267" t="s">
        <v>12</v>
      </c>
      <c r="C6" s="439"/>
      <c r="D6" s="439"/>
      <c r="E6" s="439"/>
      <c r="F6" s="439"/>
      <c r="G6" s="459"/>
      <c r="H6" s="122" t="s">
        <v>36</v>
      </c>
      <c r="I6" s="210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18"/>
    </row>
    <row r="7" spans="1:63" ht="15" customHeight="1" x14ac:dyDescent="0.25">
      <c r="A7" s="266"/>
      <c r="B7" s="268" t="s">
        <v>13</v>
      </c>
      <c r="C7" s="439"/>
      <c r="D7" s="439"/>
      <c r="E7" s="439"/>
      <c r="F7" s="439"/>
      <c r="G7" s="459"/>
      <c r="H7" s="122" t="s">
        <v>36</v>
      </c>
      <c r="I7" s="210">
        <v>93750000</v>
      </c>
      <c r="J7" s="25">
        <v>46612875</v>
      </c>
      <c r="K7" s="26">
        <f t="shared" si="0"/>
        <v>0.49720399999999998</v>
      </c>
      <c r="L7" s="25">
        <v>0</v>
      </c>
      <c r="M7" s="118"/>
    </row>
    <row r="8" spans="1:63" s="3" customFormat="1" ht="15" customHeight="1" x14ac:dyDescent="0.25">
      <c r="A8" s="266"/>
      <c r="B8" s="119" t="s">
        <v>177</v>
      </c>
      <c r="C8" s="439"/>
      <c r="D8" s="439"/>
      <c r="E8" s="439"/>
      <c r="F8" s="439"/>
      <c r="G8" s="459"/>
      <c r="H8" s="79" t="s">
        <v>36</v>
      </c>
      <c r="I8" s="210">
        <v>2500000</v>
      </c>
      <c r="J8" s="71">
        <v>1243010</v>
      </c>
      <c r="K8" s="26">
        <f t="shared" si="0"/>
        <v>0.49720399999999998</v>
      </c>
      <c r="L8" s="71">
        <v>0</v>
      </c>
      <c r="M8" s="118"/>
    </row>
    <row r="9" spans="1:63" ht="15" customHeight="1" thickBot="1" x14ac:dyDescent="0.3">
      <c r="A9" s="53"/>
      <c r="B9" s="182" t="s">
        <v>182</v>
      </c>
      <c r="C9" s="506"/>
      <c r="D9" s="506"/>
      <c r="E9" s="506"/>
      <c r="F9" s="506"/>
      <c r="G9" s="505"/>
      <c r="H9" s="80" t="s">
        <v>36</v>
      </c>
      <c r="I9" s="269">
        <f>I6+I7+I8</f>
        <v>250000000</v>
      </c>
      <c r="J9" s="269">
        <f>J6+J7+J8</f>
        <v>124301000</v>
      </c>
      <c r="K9" s="70">
        <f t="shared" si="0"/>
        <v>0.49720399999999998</v>
      </c>
      <c r="L9" s="183">
        <f>L6+L7+L8</f>
        <v>0</v>
      </c>
      <c r="M9" s="134"/>
    </row>
    <row r="10" spans="1:63" s="3" customFormat="1" x14ac:dyDescent="0.25">
      <c r="A10" s="205"/>
      <c r="B10" s="270"/>
      <c r="C10" s="206"/>
      <c r="D10" s="206"/>
      <c r="E10" s="206"/>
      <c r="F10" s="271"/>
      <c r="G10" s="271"/>
      <c r="H10" s="272"/>
      <c r="I10" s="273"/>
      <c r="J10" s="22"/>
      <c r="K10" s="21"/>
      <c r="L10" s="22"/>
      <c r="M10" s="206"/>
    </row>
    <row r="11" spans="1:63" s="42" customFormat="1" x14ac:dyDescent="0.25">
      <c r="A11" s="187"/>
      <c r="B11" s="188" t="s">
        <v>105</v>
      </c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35"/>
      <c r="O11" s="35"/>
      <c r="P11" s="35"/>
      <c r="Q11" s="35"/>
      <c r="R11" s="35"/>
      <c r="S11" s="35"/>
      <c r="T11" s="35"/>
      <c r="U11" s="35"/>
      <c r="V11" s="31"/>
      <c r="W11" s="36"/>
      <c r="X11" s="37"/>
      <c r="Y11" s="38"/>
      <c r="Z11" s="39"/>
      <c r="AA11" s="40"/>
      <c r="AB11" s="40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</row>
    <row r="12" spans="1:63" s="42" customFormat="1" x14ac:dyDescent="0.25">
      <c r="A12" s="205" t="s">
        <v>75</v>
      </c>
      <c r="B12" s="274" t="s">
        <v>179</v>
      </c>
      <c r="C12" s="274"/>
      <c r="D12" s="274"/>
      <c r="E12" s="274"/>
      <c r="F12" s="274"/>
      <c r="G12" s="274"/>
      <c r="H12" s="274"/>
      <c r="I12" s="274"/>
      <c r="J12" s="190"/>
      <c r="K12" s="190"/>
      <c r="L12" s="275"/>
      <c r="M12" s="275"/>
      <c r="N12" s="82"/>
      <c r="O12" s="82"/>
      <c r="P12" s="82"/>
      <c r="Q12" s="82"/>
      <c r="R12" s="82"/>
      <c r="S12" s="82"/>
      <c r="T12" s="82"/>
      <c r="U12" s="82"/>
      <c r="V12" s="81"/>
      <c r="W12" s="81"/>
      <c r="X12" s="83"/>
      <c r="Y12"/>
      <c r="Z12" s="43"/>
      <c r="AA12" s="43"/>
      <c r="AB12" s="43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</row>
    <row r="13" spans="1:63" s="42" customFormat="1" x14ac:dyDescent="0.25">
      <c r="A13" s="276"/>
      <c r="B13" s="274" t="s">
        <v>180</v>
      </c>
      <c r="C13" s="277"/>
      <c r="D13" s="278"/>
      <c r="E13" s="279"/>
      <c r="F13" s="279"/>
      <c r="G13" s="280"/>
      <c r="H13" s="280"/>
      <c r="I13" s="280"/>
      <c r="J13" s="280"/>
      <c r="K13" s="280"/>
      <c r="L13" s="277"/>
      <c r="M13" s="277"/>
      <c r="N13" s="84"/>
      <c r="O13" s="84"/>
      <c r="P13" s="84"/>
      <c r="Q13" s="84"/>
      <c r="R13" s="84"/>
      <c r="S13" s="84"/>
      <c r="T13" s="84"/>
      <c r="U13" s="84"/>
      <c r="V13" s="81"/>
      <c r="W13" s="81"/>
      <c r="X13" s="83"/>
      <c r="Y13"/>
      <c r="Z13" s="85"/>
      <c r="AA13" s="86"/>
      <c r="AB13" s="86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</row>
    <row r="14" spans="1:63" s="3" customFormat="1" ht="30" customHeight="1" x14ac:dyDescent="0.25">
      <c r="A14" s="205"/>
      <c r="B14" s="270"/>
      <c r="C14" s="206"/>
      <c r="D14" s="206"/>
      <c r="E14" s="206"/>
      <c r="F14" s="271"/>
      <c r="G14" s="271"/>
      <c r="H14" s="272"/>
      <c r="I14" s="273"/>
      <c r="J14" s="22"/>
      <c r="K14" s="21"/>
      <c r="L14" s="30"/>
      <c r="M14" s="206"/>
    </row>
    <row r="15" spans="1:63" x14ac:dyDescent="0.25">
      <c r="A15" s="186"/>
      <c r="B15" s="186"/>
      <c r="C15" s="186"/>
      <c r="D15" s="186"/>
      <c r="E15" s="186"/>
      <c r="F15" s="186"/>
      <c r="G15" s="186"/>
      <c r="H15" s="186"/>
      <c r="I15" s="186"/>
      <c r="J15" s="186"/>
      <c r="K15" s="186"/>
      <c r="L15" s="186"/>
      <c r="M15" s="186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2024-02-14T10:20:03Z</dcterms:modified>
</cp:coreProperties>
</file>