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8700" activeTab="0"/>
  </bookViews>
  <sheets>
    <sheet name="Tabela 1" sheetId="1" r:id="rId1"/>
    <sheet name="Tabela 1a" sheetId="2" r:id="rId2"/>
    <sheet name="Tabela 2" sheetId="3" r:id="rId3"/>
    <sheet name="Tabela 3" sheetId="4" r:id="rId4"/>
    <sheet name="Tabela 4 " sheetId="5" r:id="rId5"/>
  </sheets>
  <externalReferences>
    <externalReference r:id="rId8"/>
  </externalReferences>
  <definedNames>
    <definedName name="_xlnm.Print_Area" localSheetId="0">'Tabela 1'!$A$1:$Q$100</definedName>
    <definedName name="_xlnm.Print_Area" localSheetId="1">'Tabela 1a'!$A$34:$Q$101</definedName>
    <definedName name="_xlnm.Print_Area" localSheetId="2">'Tabela 2'!$A$34:$O$104</definedName>
    <definedName name="_xlnm.Print_Area" localSheetId="3">'Tabela 3'!$A$34:$O$103</definedName>
    <definedName name="_xlnm.Print_Area" localSheetId="4">'Tabela 4 '!$A$34:$O$104</definedName>
    <definedName name="_xlnm.Print_Titles" localSheetId="0">'Tabela 1'!$39:$42</definedName>
    <definedName name="_xlnm.Print_Titles" localSheetId="1">'Tabela 1a'!$39:$42</definedName>
  </definedNames>
  <calcPr fullCalcOnLoad="1"/>
</workbook>
</file>

<file path=xl/sharedStrings.xml><?xml version="1.0" encoding="utf-8"?>
<sst xmlns="http://schemas.openxmlformats.org/spreadsheetml/2006/main" count="510" uniqueCount="99">
  <si>
    <t>Vrsta rashoda</t>
  </si>
  <si>
    <t>Ekonomski kod</t>
  </si>
  <si>
    <t>Budžet za 2007.</t>
  </si>
  <si>
    <t>Nacrt proračuna za 2008.</t>
  </si>
  <si>
    <t>Index</t>
  </si>
  <si>
    <t>(3+/-6)</t>
  </si>
  <si>
    <t>(8/3)*100</t>
  </si>
  <si>
    <t>TEKUĆI IZDACI</t>
  </si>
  <si>
    <t>Bruto plate i naknade</t>
  </si>
  <si>
    <t>Naknade troškova zaposlenih</t>
  </si>
  <si>
    <t>Putni troškovi</t>
  </si>
  <si>
    <t>Izdaci telefonskih i poštanskih usluga</t>
  </si>
  <si>
    <t>Izdaci za energiju i komunalne usluge</t>
  </si>
  <si>
    <t>Nabavka materijala</t>
  </si>
  <si>
    <t>Izdaci za usluge prevoza i goriva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</si>
  <si>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</si>
  <si>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</si>
  <si>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</si>
  <si>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</si>
  <si>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KAPITALNI IZDACI</t>
  </si>
  <si>
    <t>8212-8216</t>
  </si>
  <si>
    <t>Nabavka zemljišta</t>
  </si>
  <si>
    <t>Nabavka građevina</t>
  </si>
  <si>
    <t>Nabavka opreme</t>
  </si>
  <si>
    <t>Nabavka ostalih stalnih sredstava</t>
  </si>
  <si>
    <t>Rekonstrukcija i investiciono održavanje</t>
  </si>
  <si>
    <t>PROGRAMI POSEBNE NAMJENE</t>
  </si>
  <si>
    <t>TEKUĆI GRANTOVI</t>
  </si>
  <si>
    <t>UKUPNO BUDŽETSKI KORISNICI</t>
  </si>
  <si>
    <t>Programi posebne namjene-dirketni transferi sa JRT</t>
  </si>
  <si>
    <t>Rezervisanja</t>
  </si>
  <si>
    <t>UKUPNO ZA ADMINISTRATIVNE FUNKCIJE</t>
  </si>
  <si>
    <t>Program CIPS</t>
  </si>
  <si>
    <t>UKUPNO RASHODI INSTITUCIJA BiH</t>
  </si>
  <si>
    <t>R.br.</t>
  </si>
  <si>
    <t>Ekon. kod</t>
  </si>
  <si>
    <t>(7/3)*100</t>
  </si>
  <si>
    <t>I</t>
  </si>
  <si>
    <t>Bruto plaće i naknade</t>
  </si>
  <si>
    <t>Naknade troškova uposlenih</t>
  </si>
  <si>
    <t>Nabava materijala</t>
  </si>
  <si>
    <t>Izdaci za usluge prijevoza i goriva</t>
  </si>
  <si>
    <t>0% UIO</t>
  </si>
  <si>
    <t>II</t>
  </si>
  <si>
    <t>8% UIO</t>
  </si>
  <si>
    <t>Nabava zemljišta</t>
  </si>
  <si>
    <t>Nabava građevina</t>
  </si>
  <si>
    <t>Nabava opreme</t>
  </si>
  <si>
    <t>Nabava ostalih stalnih sredstava</t>
  </si>
  <si>
    <t>Rekonstrukcija i investicijsko održavanje</t>
  </si>
  <si>
    <t>III</t>
  </si>
  <si>
    <t>V</t>
  </si>
  <si>
    <t>Izravni transferi sa JRT</t>
  </si>
  <si>
    <t>VI</t>
  </si>
  <si>
    <t>Rezerviranja</t>
  </si>
  <si>
    <t>A</t>
  </si>
  <si>
    <t>B</t>
  </si>
  <si>
    <t>SERVISIRANJE VANJSKOG DUGA</t>
  </si>
  <si>
    <t>C</t>
  </si>
  <si>
    <t>UKUPNO RASHODI</t>
  </si>
  <si>
    <t>BILANS URAVNOTEŽENOSTI PRIHODA I RASHODA</t>
  </si>
  <si>
    <t>Tabela 2.a.</t>
  </si>
  <si>
    <t>(5/3)*100</t>
  </si>
  <si>
    <t>UKUPNO PRIHODI</t>
  </si>
  <si>
    <t>RAZLIKA (I-II)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</si>
  <si>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</si>
  <si>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</si>
  <si>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</si>
  <si>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</si>
  <si>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</si>
  <si>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3 = 4+5+6+...+X</t>
  </si>
  <si>
    <t>X</t>
  </si>
  <si>
    <t>Program posebne namjene br. X</t>
  </si>
  <si>
    <t>.....</t>
  </si>
  <si>
    <t>UKUPNO PRORAČUNSKI KORISNIK (I+II+III)</t>
  </si>
  <si>
    <t>srpanj</t>
  </si>
  <si>
    <t>kolovoz</t>
  </si>
  <si>
    <t>rujan</t>
  </si>
  <si>
    <t>listopad</t>
  </si>
  <si>
    <t>studeni</t>
  </si>
  <si>
    <t>prosinac</t>
  </si>
  <si>
    <t xml:space="preserve">Dinamika potrošnje institucije po mjesecima                                                                                 MJESTO POTROŠNJE: NEPOSREDNA POTROŠNJA </t>
  </si>
  <si>
    <t>NAZIV INSTITUCIJE:  _____________________________________________________________________________________</t>
  </si>
  <si>
    <t>NAZIV PROGRAMA POSEBNE NAMJENE:  _____________________________________________________________________________________</t>
  </si>
  <si>
    <t>Dinamika potrošnje institucije po mjesecima                                                                                 MJESTO POTROŠNJE: PROGRAM POSEBNE NAMJENE</t>
  </si>
  <si>
    <t>Tablica 1: PREGLED UKUPNO ODOBRENOG PRORAČUNA PO EKONOMSKIM KATEGORIJAMA I RASPOREDU PO MJESTU POTROŠNJE (NEPOSREDNA POTROŠNJA INSTITUCIJE I PO PROGRAMIMA POSEBNE NAMJENE)</t>
  </si>
  <si>
    <t>Tablica 2: PREGLED RASPOREDA UKUPNOG PRORAČUNA PO EKONOMSKIM KATEGORIJAMA I MJESEČNOJ DINAMICI POTROŠNJE</t>
  </si>
  <si>
    <t>Tablica 3: PREGLED RASPOREDA DIJELA PRORAČUNA ZA NEPOSREDNU POTROŠNJU KORISNIKA (ISKLJUČUJUĆI PROGRAME POSEBNE NAMJENE) - DINAMIKA NEPOSREDNE POTROŠNJE PO MJESECIMA</t>
  </si>
  <si>
    <t>Tablica 4: PREGLED RASPOREDA DIJELA PRORAČUNA ZA PROGRAM POSEBNE NAMJENE - DINAMIKA POTROŠNJE ZA PROGRAM POSEBNE NAMJENE PO MJESECIMA</t>
  </si>
  <si>
    <t>Rukovodilac  proračunskog  korisnika</t>
  </si>
  <si>
    <t xml:space="preserve">Napomena: Svaki proračunski korisnik treba popuniti ovaj obrazac na analitičkim kategorijama tako da zbir iznosa na analitičkim kategorijama daje sumu iskazanu na sintetičkim kategorijama. </t>
  </si>
  <si>
    <t>Odobreno u Proračunu institucije po Odluci o privremenom financiranju Institucija i međunarodnih obveza BiH za razdoblje siječanj-lipanj 2011.godine</t>
  </si>
  <si>
    <t>3=4+5</t>
  </si>
  <si>
    <t>5=6+7+8</t>
  </si>
  <si>
    <t>Tablica 1a: PREGLED UKUPNO ODOBRENOG PRORAČUNA PO EKONOMSKIM KATEGORIJAMA I RASPOREDU PO MJESTU POTROŠNJE (NEPOSREDNA POTROŠNJA INSTITUCIJE I PO PROGRAMIMA POSEBNE NAMJENE)</t>
  </si>
  <si>
    <t xml:space="preserve">Dinamika ukupne potrošnje institucije po mjesecima                                                                      </t>
  </si>
  <si>
    <t>Odobreno u Proračunu institucije po Odluci o privremenom financiranju Institucija i međunarodnih obveza BiH za razdoblje srpanj-rujan 2011.godine</t>
  </si>
  <si>
    <t>Odobreno u Proračunu institucije po Odluci o privremenom financiranju Institucija i međunarodnih obveza BiH za razdoblje siječanj-rujan 2011.godine</t>
  </si>
  <si>
    <t>Odobreno u Proračunu institucije po Odlukama  o privremenom financiranju Institucija i međunarodnih obveza BiH za razdoblje siječanj-rujan 2011.godine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</si>
</sst>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-;\-* #,##0_-;_-* &quot;-&quot;??_-;_-@_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sz val="12"/>
      <name val="Arial"/>
      <family val="0"/>
    </font>
    <font>
      <b/>
      <i/>
      <sz val="9"/>
      <name val="Times New Roman"/>
      <family val="1"/>
    </font>
    <font>
      <b/>
      <i/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3" fontId="1" fillId="0" borderId="19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9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3" fontId="1" fillId="0" borderId="21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33" borderId="0" xfId="0" applyFill="1" applyBorder="1" applyAlignment="1">
      <alignment/>
    </xf>
    <xf numFmtId="0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3" fontId="1" fillId="0" borderId="21" xfId="0" applyNumberFormat="1" applyFont="1" applyBorder="1" applyAlignment="1">
      <alignment horizontal="right"/>
    </xf>
    <xf numFmtId="0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wrapText="1"/>
    </xf>
    <xf numFmtId="0" fontId="6" fillId="33" borderId="0" xfId="0" applyFont="1" applyFill="1" applyAlignment="1">
      <alignment horizontal="right"/>
    </xf>
    <xf numFmtId="0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3" fontId="2" fillId="0" borderId="21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 horizontal="right"/>
    </xf>
    <xf numFmtId="3" fontId="0" fillId="33" borderId="0" xfId="0" applyNumberFormat="1" applyFill="1" applyAlignment="1">
      <alignment horizontal="center"/>
    </xf>
    <xf numFmtId="180" fontId="0" fillId="33" borderId="0" xfId="42" applyNumberFormat="1" applyFont="1" applyFill="1" applyAlignment="1">
      <alignment/>
    </xf>
    <xf numFmtId="0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9" fontId="0" fillId="33" borderId="0" xfId="57" applyNumberFormat="1" applyFont="1" applyFill="1" applyAlignment="1">
      <alignment horizontal="center"/>
    </xf>
    <xf numFmtId="3" fontId="0" fillId="0" borderId="0" xfId="0" applyNumberFormat="1" applyAlignment="1">
      <alignment/>
    </xf>
    <xf numFmtId="3" fontId="2" fillId="33" borderId="26" xfId="0" applyNumberFormat="1" applyFont="1" applyFill="1" applyBorder="1" applyAlignment="1">
      <alignment horizontal="right"/>
    </xf>
    <xf numFmtId="180" fontId="0" fillId="0" borderId="0" xfId="42" applyNumberFormat="1" applyFont="1" applyAlignment="1">
      <alignment/>
    </xf>
    <xf numFmtId="3" fontId="2" fillId="33" borderId="14" xfId="0" applyNumberFormat="1" applyFont="1" applyFill="1" applyBorder="1" applyAlignment="1">
      <alignment horizontal="right"/>
    </xf>
    <xf numFmtId="0" fontId="3" fillId="33" borderId="27" xfId="0" applyFont="1" applyFill="1" applyBorder="1" applyAlignment="1">
      <alignment horizontal="center"/>
    </xf>
    <xf numFmtId="3" fontId="3" fillId="33" borderId="28" xfId="0" applyNumberFormat="1" applyFont="1" applyFill="1" applyBorder="1" applyAlignment="1">
      <alignment/>
    </xf>
    <xf numFmtId="9" fontId="0" fillId="0" borderId="0" xfId="57" applyFont="1" applyAlignment="1">
      <alignment/>
    </xf>
    <xf numFmtId="0" fontId="1" fillId="0" borderId="20" xfId="0" applyNumberFormat="1" applyFont="1" applyBorder="1" applyAlignment="1">
      <alignment horizontal="center"/>
    </xf>
    <xf numFmtId="3" fontId="1" fillId="0" borderId="25" xfId="0" applyNumberFormat="1" applyFont="1" applyFill="1" applyBorder="1" applyAlignment="1">
      <alignment horizontal="right"/>
    </xf>
    <xf numFmtId="3" fontId="2" fillId="33" borderId="17" xfId="0" applyNumberFormat="1" applyFont="1" applyFill="1" applyBorder="1" applyAlignment="1">
      <alignment horizontal="right"/>
    </xf>
    <xf numFmtId="0" fontId="3" fillId="33" borderId="29" xfId="0" applyFont="1" applyFill="1" applyBorder="1" applyAlignment="1">
      <alignment horizontal="center"/>
    </xf>
    <xf numFmtId="3" fontId="3" fillId="33" borderId="30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center"/>
    </xf>
    <xf numFmtId="9" fontId="0" fillId="33" borderId="0" xfId="57" applyNumberFormat="1" applyFont="1" applyFill="1" applyAlignment="1">
      <alignment/>
    </xf>
    <xf numFmtId="3" fontId="3" fillId="0" borderId="31" xfId="0" applyNumberFormat="1" applyFont="1" applyBorder="1" applyAlignment="1">
      <alignment/>
    </xf>
    <xf numFmtId="181" fontId="0" fillId="33" borderId="0" xfId="57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3" fontId="7" fillId="0" borderId="21" xfId="0" applyNumberFormat="1" applyFont="1" applyFill="1" applyBorder="1" applyAlignment="1">
      <alignment horizontal="right"/>
    </xf>
    <xf numFmtId="0" fontId="1" fillId="0" borderId="32" xfId="0" applyNumberFormat="1" applyFont="1" applyBorder="1" applyAlignment="1">
      <alignment horizontal="center"/>
    </xf>
    <xf numFmtId="0" fontId="1" fillId="0" borderId="32" xfId="0" applyFont="1" applyBorder="1" applyAlignment="1">
      <alignment/>
    </xf>
    <xf numFmtId="3" fontId="1" fillId="0" borderId="33" xfId="0" applyNumberFormat="1" applyFont="1" applyBorder="1" applyAlignment="1">
      <alignment horizontal="right"/>
    </xf>
    <xf numFmtId="3" fontId="1" fillId="0" borderId="34" xfId="0" applyNumberFormat="1" applyFont="1" applyFill="1" applyBorder="1" applyAlignment="1">
      <alignment horizontal="right"/>
    </xf>
    <xf numFmtId="180" fontId="0" fillId="33" borderId="0" xfId="42" applyNumberFormat="1" applyFont="1" applyFill="1" applyAlignment="1">
      <alignment horizontal="center"/>
    </xf>
    <xf numFmtId="3" fontId="0" fillId="33" borderId="0" xfId="0" applyNumberFormat="1" applyFill="1" applyAlignment="1">
      <alignment/>
    </xf>
    <xf numFmtId="0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1" fontId="0" fillId="33" borderId="0" xfId="57" applyNumberFormat="1" applyFont="1" applyFill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 horizontal="right"/>
    </xf>
    <xf numFmtId="180" fontId="0" fillId="33" borderId="0" xfId="0" applyNumberFormat="1" applyFill="1" applyAlignment="1">
      <alignment/>
    </xf>
    <xf numFmtId="49" fontId="1" fillId="34" borderId="12" xfId="0" applyNumberFormat="1" applyFont="1" applyFill="1" applyBorder="1" applyAlignment="1">
      <alignment horizontal="center" wrapText="1" shrinkToFit="1"/>
    </xf>
    <xf numFmtId="49" fontId="1" fillId="34" borderId="12" xfId="0" applyNumberFormat="1" applyFont="1" applyFill="1" applyBorder="1" applyAlignment="1">
      <alignment horizontal="center" wrapText="1"/>
    </xf>
    <xf numFmtId="0" fontId="1" fillId="34" borderId="37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3" fontId="1" fillId="0" borderId="39" xfId="0" applyNumberFormat="1" applyFont="1" applyFill="1" applyBorder="1" applyAlignment="1">
      <alignment horizontal="right"/>
    </xf>
    <xf numFmtId="3" fontId="2" fillId="0" borderId="40" xfId="0" applyNumberFormat="1" applyFont="1" applyFill="1" applyBorder="1" applyAlignment="1">
      <alignment horizontal="right"/>
    </xf>
    <xf numFmtId="3" fontId="1" fillId="0" borderId="40" xfId="0" applyNumberFormat="1" applyFont="1" applyFill="1" applyBorder="1" applyAlignment="1">
      <alignment horizontal="right"/>
    </xf>
    <xf numFmtId="0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42" xfId="0" applyNumberFormat="1" applyFont="1" applyBorder="1" applyAlignment="1">
      <alignment horizontal="center"/>
    </xf>
    <xf numFmtId="3" fontId="1" fillId="0" borderId="43" xfId="0" applyNumberFormat="1" applyFont="1" applyBorder="1" applyAlignment="1">
      <alignment horizontal="right"/>
    </xf>
    <xf numFmtId="0" fontId="9" fillId="33" borderId="0" xfId="0" applyFont="1" applyFill="1" applyAlignment="1">
      <alignment horizontal="right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2" fillId="0" borderId="0" xfId="0" applyFont="1" applyAlignment="1">
      <alignment horizontal="center"/>
    </xf>
    <xf numFmtId="0" fontId="13" fillId="0" borderId="44" xfId="0" applyFont="1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0" fontId="1" fillId="0" borderId="19" xfId="0" applyNumberFormat="1" applyFont="1" applyBorder="1" applyAlignment="1">
      <alignment horizontal="center"/>
    </xf>
    <xf numFmtId="3" fontId="1" fillId="0" borderId="21" xfId="0" applyNumberFormat="1" applyFont="1" applyFill="1" applyBorder="1" applyAlignment="1">
      <alignment horizontal="right"/>
    </xf>
    <xf numFmtId="3" fontId="1" fillId="0" borderId="25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3" fontId="0" fillId="33" borderId="0" xfId="0" applyNumberFormat="1" applyFont="1" applyFill="1" applyAlignment="1">
      <alignment horizontal="center"/>
    </xf>
    <xf numFmtId="180" fontId="0" fillId="33" borderId="0" xfId="42" applyNumberFormat="1" applyFont="1" applyFill="1" applyAlignment="1">
      <alignment/>
    </xf>
    <xf numFmtId="3" fontId="3" fillId="33" borderId="30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 horizontal="center"/>
    </xf>
    <xf numFmtId="0" fontId="0" fillId="0" borderId="0" xfId="0" applyAlignment="1">
      <alignment/>
    </xf>
    <xf numFmtId="49" fontId="1" fillId="34" borderId="45" xfId="0" applyNumberFormat="1" applyFont="1" applyFill="1" applyBorder="1" applyAlignment="1">
      <alignment horizontal="center" wrapText="1"/>
    </xf>
    <xf numFmtId="0" fontId="1" fillId="34" borderId="32" xfId="0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right"/>
    </xf>
    <xf numFmtId="0" fontId="1" fillId="34" borderId="46" xfId="0" applyFont="1" applyFill="1" applyBorder="1" applyAlignment="1">
      <alignment horizontal="center"/>
    </xf>
    <xf numFmtId="3" fontId="7" fillId="0" borderId="43" xfId="0" applyNumberFormat="1" applyFont="1" applyFill="1" applyBorder="1" applyAlignment="1">
      <alignment horizontal="right"/>
    </xf>
    <xf numFmtId="49" fontId="1" fillId="34" borderId="47" xfId="0" applyNumberFormat="1" applyFont="1" applyFill="1" applyBorder="1" applyAlignment="1">
      <alignment horizontal="center" wrapText="1"/>
    </xf>
    <xf numFmtId="0" fontId="1" fillId="34" borderId="34" xfId="0" applyFont="1" applyFill="1" applyBorder="1" applyAlignment="1">
      <alignment horizontal="center"/>
    </xf>
    <xf numFmtId="0" fontId="2" fillId="33" borderId="48" xfId="0" applyFont="1" applyFill="1" applyBorder="1" applyAlignment="1">
      <alignment/>
    </xf>
    <xf numFmtId="0" fontId="2" fillId="0" borderId="48" xfId="0" applyFont="1" applyBorder="1" applyAlignment="1">
      <alignment/>
    </xf>
    <xf numFmtId="0" fontId="0" fillId="0" borderId="48" xfId="0" applyBorder="1" applyAlignment="1">
      <alignment/>
    </xf>
    <xf numFmtId="0" fontId="3" fillId="0" borderId="48" xfId="0" applyFont="1" applyBorder="1" applyAlignment="1">
      <alignment/>
    </xf>
    <xf numFmtId="0" fontId="1" fillId="0" borderId="43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49" fontId="1" fillId="34" borderId="37" xfId="0" applyNumberFormat="1" applyFont="1" applyFill="1" applyBorder="1" applyAlignment="1">
      <alignment horizontal="center" wrapText="1"/>
    </xf>
    <xf numFmtId="3" fontId="1" fillId="0" borderId="49" xfId="0" applyNumberFormat="1" applyFont="1" applyFill="1" applyBorder="1" applyAlignment="1">
      <alignment horizontal="right"/>
    </xf>
    <xf numFmtId="3" fontId="2" fillId="0" borderId="49" xfId="0" applyNumberFormat="1" applyFont="1" applyFill="1" applyBorder="1" applyAlignment="1">
      <alignment horizontal="right"/>
    </xf>
    <xf numFmtId="3" fontId="1" fillId="0" borderId="49" xfId="0" applyNumberFormat="1" applyFont="1" applyFill="1" applyBorder="1" applyAlignment="1">
      <alignment horizontal="right"/>
    </xf>
    <xf numFmtId="0" fontId="13" fillId="0" borderId="0" xfId="0" applyFont="1" applyBorder="1" applyAlignment="1">
      <alignment/>
    </xf>
    <xf numFmtId="3" fontId="1" fillId="0" borderId="50" xfId="0" applyNumberFormat="1" applyFont="1" applyFill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51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43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right"/>
    </xf>
    <xf numFmtId="0" fontId="1" fillId="0" borderId="33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6" fillId="0" borderId="0" xfId="0" applyNumberFormat="1" applyFont="1" applyAlignment="1">
      <alignment wrapText="1"/>
    </xf>
    <xf numFmtId="0" fontId="17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0" fontId="5" fillId="33" borderId="0" xfId="0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6" fillId="33" borderId="52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1" fillId="34" borderId="10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4" fillId="34" borderId="11" xfId="0" applyFont="1" applyFill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53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52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" fillId="34" borderId="53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34" borderId="11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wrapText="1"/>
    </xf>
    <xf numFmtId="0" fontId="0" fillId="0" borderId="54" xfId="0" applyBorder="1" applyAlignment="1">
      <alignment horizontal="center"/>
    </xf>
    <xf numFmtId="0" fontId="10" fillId="0" borderId="0" xfId="0" applyFont="1" applyAlignment="1">
      <alignment horizontal="left" wrapText="1"/>
    </xf>
    <xf numFmtId="0" fontId="6" fillId="33" borderId="0" xfId="0" applyFont="1" applyFill="1" applyBorder="1" applyAlignment="1">
      <alignment horizontal="right"/>
    </xf>
    <xf numFmtId="0" fontId="1" fillId="34" borderId="55" xfId="0" applyFont="1" applyFill="1" applyBorder="1" applyAlignment="1">
      <alignment horizontal="center" wrapText="1"/>
    </xf>
    <xf numFmtId="0" fontId="1" fillId="34" borderId="56" xfId="0" applyFont="1" applyFill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18" fillId="35" borderId="27" xfId="0" applyFont="1" applyFill="1" applyBorder="1" applyAlignment="1">
      <alignment horizontal="center" wrapText="1"/>
    </xf>
    <xf numFmtId="0" fontId="18" fillId="35" borderId="53" xfId="0" applyFont="1" applyFill="1" applyBorder="1" applyAlignment="1">
      <alignment horizontal="center" wrapText="1"/>
    </xf>
    <xf numFmtId="0" fontId="18" fillId="35" borderId="52" xfId="0" applyFont="1" applyFill="1" applyBorder="1" applyAlignment="1">
      <alignment horizontal="center" wrapText="1"/>
    </xf>
    <xf numFmtId="0" fontId="18" fillId="35" borderId="30" xfId="0" applyFont="1" applyFill="1" applyBorder="1" applyAlignment="1">
      <alignment horizontal="center" wrapText="1"/>
    </xf>
    <xf numFmtId="0" fontId="5" fillId="35" borderId="27" xfId="0" applyFont="1" applyFill="1" applyBorder="1" applyAlignment="1">
      <alignment horizontal="center" wrapText="1"/>
    </xf>
    <xf numFmtId="0" fontId="5" fillId="35" borderId="53" xfId="0" applyFont="1" applyFill="1" applyBorder="1" applyAlignment="1">
      <alignment horizontal="center" wrapText="1"/>
    </xf>
    <xf numFmtId="0" fontId="5" fillId="35" borderId="52" xfId="0" applyFont="1" applyFill="1" applyBorder="1" applyAlignment="1">
      <alignment horizontal="center" wrapText="1"/>
    </xf>
    <xf numFmtId="0" fontId="5" fillId="35" borderId="3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ida\Application%20Data\Microsoft\Excel\ZA%20INSTRUKCIJE%20PP%20NAMJENE...%201-22.2.2008.Konacni%20iznosi%20nakon%20komisije,%20za%20drugo%20citanje%20parl.%20%20BUDZET,%20hrv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OD"/>
      <sheetName val="UVOD cl 1."/>
      <sheetName val="PRIHODI cl 2"/>
      <sheetName val="UKUPNO "/>
      <sheetName val="Bilanca"/>
      <sheetName val="RASHODI PO KORIS cl 3"/>
      <sheetName val="DETALJNI PRIKAZ"/>
      <sheetName val="IZRAV.TRANS. I REZERVA"/>
      <sheetName val="ZAPOSLJAVANJE"/>
      <sheetName val="VISEGOD.KAP.ULAGANJA"/>
      <sheetName val="OTPLATA DUGA"/>
      <sheetName val="Sheet1"/>
      <sheetName val="Sheet2"/>
      <sheetName val="Sheet3"/>
    </sheetNames>
    <sheetDataSet>
      <sheetData sheetId="2">
        <row r="66">
          <cell r="F66">
            <v>261930718</v>
          </cell>
        </row>
        <row r="67">
          <cell r="F67">
            <v>1186357560</v>
          </cell>
        </row>
      </sheetData>
      <sheetData sheetId="5">
        <row r="88">
          <cell r="I88">
            <v>11659125</v>
          </cell>
        </row>
        <row r="98">
          <cell r="I98">
            <v>16689218</v>
          </cell>
        </row>
      </sheetData>
      <sheetData sheetId="6">
        <row r="10">
          <cell r="K10">
            <v>10859866.869522883</v>
          </cell>
          <cell r="L10">
            <v>115.29439190006737</v>
          </cell>
        </row>
        <row r="11">
          <cell r="K11">
            <v>5583825</v>
          </cell>
          <cell r="L11">
            <v>223.92930445795298</v>
          </cell>
        </row>
        <row r="12">
          <cell r="K12">
            <v>2685000</v>
          </cell>
          <cell r="L12">
            <v>335.625</v>
          </cell>
        </row>
        <row r="13">
          <cell r="K13">
            <v>1416260.9542356378</v>
          </cell>
          <cell r="L13">
            <v>778.1653594701306</v>
          </cell>
        </row>
        <row r="14">
          <cell r="K14">
            <v>230282.37585199613</v>
          </cell>
        </row>
        <row r="15">
          <cell r="K15">
            <v>0</v>
          </cell>
          <cell r="L15">
            <v>0</v>
          </cell>
        </row>
        <row r="16">
          <cell r="K16">
            <v>107108.0817916261</v>
          </cell>
          <cell r="L16">
            <v>142.81077572216813</v>
          </cell>
        </row>
        <row r="17">
          <cell r="K17">
            <v>82765.3359298929</v>
          </cell>
        </row>
        <row r="18">
          <cell r="K18">
            <v>0</v>
          </cell>
          <cell r="L18">
            <v>0</v>
          </cell>
        </row>
        <row r="19">
          <cell r="K19">
            <v>121713.72930866602</v>
          </cell>
          <cell r="L19">
            <v>608.56864654333</v>
          </cell>
        </row>
        <row r="20">
          <cell r="K20">
            <v>24342.745861733205</v>
          </cell>
          <cell r="L20">
            <v>6.669245441570741</v>
          </cell>
        </row>
        <row r="21">
          <cell r="K21">
            <v>608568.6465433302</v>
          </cell>
          <cell r="L21">
            <v>60.254321439933676</v>
          </cell>
        </row>
        <row r="22">
          <cell r="K22">
            <v>3955000</v>
          </cell>
        </row>
        <row r="24">
          <cell r="L24">
            <v>0</v>
          </cell>
        </row>
        <row r="25">
          <cell r="K25">
            <v>925000</v>
          </cell>
        </row>
        <row r="26">
          <cell r="L26">
            <v>0</v>
          </cell>
        </row>
        <row r="27">
          <cell r="K27">
            <v>3030000</v>
          </cell>
          <cell r="L27">
            <v>150.37220843672458</v>
          </cell>
        </row>
        <row r="41">
          <cell r="K41">
            <v>2985976.0349999997</v>
          </cell>
          <cell r="L41">
            <v>140.7652597884733</v>
          </cell>
        </row>
        <row r="42">
          <cell r="K42">
            <v>761424</v>
          </cell>
          <cell r="L42">
            <v>100.40442693876368</v>
          </cell>
        </row>
        <row r="43">
          <cell r="K43">
            <v>843524.829600779</v>
          </cell>
          <cell r="L43">
            <v>93.72498106675322</v>
          </cell>
        </row>
        <row r="44">
          <cell r="K44">
            <v>405481.9863680623</v>
          </cell>
          <cell r="L44">
            <v>147.98612641170158</v>
          </cell>
        </row>
        <row r="45">
          <cell r="K45">
            <v>187925.99805258034</v>
          </cell>
          <cell r="L45">
            <v>170.84181641143667</v>
          </cell>
        </row>
        <row r="46">
          <cell r="K46">
            <v>186903.60272638756</v>
          </cell>
          <cell r="L46">
            <v>242.7319515927111</v>
          </cell>
        </row>
        <row r="47">
          <cell r="K47">
            <v>302823.7585199611</v>
          </cell>
          <cell r="L47">
            <v>114.27311642262683</v>
          </cell>
        </row>
        <row r="48">
          <cell r="K48">
            <v>471017.5267770205</v>
          </cell>
          <cell r="L48">
            <v>588.7719084712755</v>
          </cell>
        </row>
        <row r="49">
          <cell r="K49">
            <v>366893.8656280429</v>
          </cell>
          <cell r="L49">
            <v>152.87244401168454</v>
          </cell>
        </row>
        <row r="50">
          <cell r="K50">
            <v>92891.91820837391</v>
          </cell>
          <cell r="L50">
            <v>281.49066123749674</v>
          </cell>
        </row>
        <row r="51">
          <cell r="K51">
            <v>926632.9113924052</v>
          </cell>
          <cell r="L51">
            <v>185.32658227848103</v>
          </cell>
        </row>
        <row r="52">
          <cell r="K52">
            <v>801200</v>
          </cell>
          <cell r="L52">
            <v>239.8802395209581</v>
          </cell>
        </row>
        <row r="55">
          <cell r="K55">
            <v>801200</v>
          </cell>
          <cell r="L55">
            <v>239.8802395209581</v>
          </cell>
        </row>
        <row r="58">
          <cell r="K58">
            <v>0</v>
          </cell>
          <cell r="L58">
            <v>0</v>
          </cell>
        </row>
        <row r="63">
          <cell r="K63">
            <v>0</v>
          </cell>
          <cell r="L63">
            <v>0</v>
          </cell>
        </row>
        <row r="74">
          <cell r="K74">
            <v>186446970</v>
          </cell>
          <cell r="L74">
            <v>114.57071122413393</v>
          </cell>
        </row>
        <row r="75">
          <cell r="K75">
            <v>75353000</v>
          </cell>
          <cell r="L75">
            <v>164.10391635010134</v>
          </cell>
        </row>
        <row r="76">
          <cell r="K76">
            <v>2754978.5171310906</v>
          </cell>
          <cell r="L76">
            <v>88.87027474616421</v>
          </cell>
        </row>
        <row r="77">
          <cell r="K77">
            <v>1215607.594936709</v>
          </cell>
          <cell r="L77">
            <v>87.20284038283421</v>
          </cell>
        </row>
        <row r="78">
          <cell r="K78">
            <v>8874391.431353457</v>
          </cell>
          <cell r="L78">
            <v>122.40539905315113</v>
          </cell>
        </row>
        <row r="79">
          <cell r="K79">
            <v>12092140.214216165</v>
          </cell>
          <cell r="L79">
            <v>246.77837171869723</v>
          </cell>
        </row>
        <row r="80">
          <cell r="K80">
            <v>6819863.680623175</v>
          </cell>
          <cell r="L80">
            <v>179.4700968585046</v>
          </cell>
        </row>
        <row r="81">
          <cell r="K81">
            <v>538461.5384615385</v>
          </cell>
          <cell r="L81">
            <v>89.74358974358975</v>
          </cell>
        </row>
        <row r="82">
          <cell r="K82">
            <v>14149951.314508278</v>
          </cell>
          <cell r="L82">
            <v>288.7745166226179</v>
          </cell>
        </row>
        <row r="83">
          <cell r="K83">
            <v>889121.7722157012</v>
          </cell>
          <cell r="L83">
            <v>148.1869620359502</v>
          </cell>
        </row>
        <row r="84">
          <cell r="K84">
            <v>4797468.35443038</v>
          </cell>
          <cell r="L84">
            <v>103.1713624608684</v>
          </cell>
        </row>
        <row r="85">
          <cell r="K85">
            <v>10965452</v>
          </cell>
          <cell r="L85">
            <v>137.49783072100314</v>
          </cell>
        </row>
        <row r="88">
          <cell r="K88">
            <v>7165452</v>
          </cell>
          <cell r="L88">
            <v>179.1363</v>
          </cell>
        </row>
        <row r="90">
          <cell r="K90">
            <v>3800000</v>
          </cell>
          <cell r="L90">
            <v>106.2937062937063</v>
          </cell>
        </row>
        <row r="91">
          <cell r="K91">
            <v>0</v>
          </cell>
          <cell r="L91">
            <v>0</v>
          </cell>
        </row>
        <row r="109">
          <cell r="K109">
            <v>2884884.48</v>
          </cell>
          <cell r="L109">
            <v>143.00097353607734</v>
          </cell>
        </row>
        <row r="110">
          <cell r="K110">
            <v>305963</v>
          </cell>
          <cell r="L110">
            <v>224.65728278667459</v>
          </cell>
        </row>
        <row r="111">
          <cell r="K111">
            <v>295150.9250243428</v>
          </cell>
          <cell r="L111">
            <v>655.8909444985395</v>
          </cell>
        </row>
        <row r="112">
          <cell r="K112">
            <v>112901.6553067186</v>
          </cell>
          <cell r="L112">
            <v>664.1273841571683</v>
          </cell>
        </row>
        <row r="113">
          <cell r="K113">
            <v>121466.40701071081</v>
          </cell>
          <cell r="L113">
            <v>639.2968790037411</v>
          </cell>
        </row>
        <row r="114">
          <cell r="K114">
            <v>53554.04089581305</v>
          </cell>
          <cell r="L114">
            <v>535.5404089581305</v>
          </cell>
        </row>
        <row r="115">
          <cell r="K115">
            <v>26095.423563777997</v>
          </cell>
          <cell r="L115">
            <v>104.381694255112</v>
          </cell>
        </row>
        <row r="117">
          <cell r="K117">
            <v>352198.63680623175</v>
          </cell>
          <cell r="L117">
            <v>3521.9863680623175</v>
          </cell>
        </row>
        <row r="118">
          <cell r="K118">
            <v>4381.694255111977</v>
          </cell>
          <cell r="L118">
            <v>87.63388510223955</v>
          </cell>
        </row>
        <row r="119">
          <cell r="K119">
            <v>360530.6718597858</v>
          </cell>
          <cell r="L119">
            <v>643.804771178189</v>
          </cell>
        </row>
        <row r="120">
          <cell r="K120">
            <v>2573620</v>
          </cell>
          <cell r="L120">
            <v>17157.466666666667</v>
          </cell>
        </row>
        <row r="122">
          <cell r="K122">
            <v>0</v>
          </cell>
        </row>
        <row r="123">
          <cell r="K123">
            <v>2573620</v>
          </cell>
          <cell r="L123">
            <v>17157.466666666667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44">
          <cell r="K144">
            <v>3723715.755</v>
          </cell>
          <cell r="L144">
            <v>112.7752135745203</v>
          </cell>
        </row>
        <row r="145">
          <cell r="K145">
            <v>480000</v>
          </cell>
          <cell r="L145">
            <v>104.679614953483</v>
          </cell>
        </row>
        <row r="146">
          <cell r="K146">
            <v>97370.98344693282</v>
          </cell>
          <cell r="L146">
            <v>97.37098344693283</v>
          </cell>
        </row>
        <row r="147">
          <cell r="K147">
            <v>97370.98344693282</v>
          </cell>
          <cell r="L147">
            <v>97.37098344693283</v>
          </cell>
        </row>
        <row r="148">
          <cell r="K148">
            <v>126582.27848101268</v>
          </cell>
          <cell r="L148">
            <v>97.37098344693283</v>
          </cell>
        </row>
        <row r="149">
          <cell r="K149">
            <v>97370.98344693282</v>
          </cell>
          <cell r="L149">
            <v>97.37098344693283</v>
          </cell>
        </row>
        <row r="150">
          <cell r="K150">
            <v>38948.39337877313</v>
          </cell>
          <cell r="L150">
            <v>97.37098344693283</v>
          </cell>
        </row>
        <row r="151">
          <cell r="K151">
            <v>4868.549172346641</v>
          </cell>
          <cell r="L151">
            <v>97.37098344693283</v>
          </cell>
        </row>
        <row r="152">
          <cell r="K152">
            <v>53943.524829600785</v>
          </cell>
          <cell r="L152">
            <v>98.07913605381961</v>
          </cell>
        </row>
        <row r="153">
          <cell r="K153">
            <v>29211.295034079845</v>
          </cell>
          <cell r="L153">
            <v>97.37098344693281</v>
          </cell>
        </row>
        <row r="154">
          <cell r="K154">
            <v>125849.07497565726</v>
          </cell>
          <cell r="L154">
            <v>71.91375712894701</v>
          </cell>
        </row>
        <row r="155">
          <cell r="K155">
            <v>40000</v>
          </cell>
          <cell r="L155">
            <v>40</v>
          </cell>
        </row>
        <row r="158">
          <cell r="K158">
            <v>40000</v>
          </cell>
          <cell r="L158">
            <v>40</v>
          </cell>
        </row>
        <row r="161">
          <cell r="K161">
            <v>0</v>
          </cell>
          <cell r="L161">
            <v>0</v>
          </cell>
        </row>
        <row r="173">
          <cell r="K173">
            <v>7072154.999999999</v>
          </cell>
          <cell r="L173">
            <v>126.36610703717996</v>
          </cell>
        </row>
        <row r="174">
          <cell r="K174">
            <v>623000</v>
          </cell>
          <cell r="L174">
            <v>88.43540311922881</v>
          </cell>
        </row>
        <row r="175">
          <cell r="K175">
            <v>87633.88510223954</v>
          </cell>
          <cell r="L175">
            <v>151.09290534868887</v>
          </cell>
        </row>
        <row r="176">
          <cell r="K176">
            <v>167478.09152872444</v>
          </cell>
          <cell r="L176">
            <v>194.74196689386562</v>
          </cell>
        </row>
        <row r="177">
          <cell r="K177">
            <v>194741.96689386564</v>
          </cell>
          <cell r="L177">
            <v>131.58241006342274</v>
          </cell>
        </row>
        <row r="178">
          <cell r="K178">
            <v>185004.86854917236</v>
          </cell>
          <cell r="L178">
            <v>198.92996618190577</v>
          </cell>
        </row>
        <row r="179">
          <cell r="K179">
            <v>43816.94255111977</v>
          </cell>
          <cell r="L179">
            <v>230.61548711115668</v>
          </cell>
        </row>
        <row r="180">
          <cell r="K180">
            <v>19474.196689386565</v>
          </cell>
          <cell r="L180">
            <v>194.74196689386565</v>
          </cell>
        </row>
        <row r="181">
          <cell r="K181">
            <v>93476.14410905552</v>
          </cell>
          <cell r="L181">
            <v>97.37098344693284</v>
          </cell>
        </row>
        <row r="182">
          <cell r="K182">
            <v>37974.6835443038</v>
          </cell>
          <cell r="L182">
            <v>97.37098344693283</v>
          </cell>
        </row>
        <row r="183">
          <cell r="K183">
            <v>1740993.184031159</v>
          </cell>
          <cell r="L183">
            <v>144.12195232046017</v>
          </cell>
        </row>
        <row r="184">
          <cell r="K184">
            <v>108000</v>
          </cell>
          <cell r="L184">
            <v>103.84615384615385</v>
          </cell>
        </row>
        <row r="187">
          <cell r="K187">
            <v>108000</v>
          </cell>
          <cell r="L187">
            <v>103.84615384615385</v>
          </cell>
        </row>
        <row r="190">
          <cell r="K190">
            <v>0</v>
          </cell>
          <cell r="L190">
            <v>0</v>
          </cell>
        </row>
        <row r="203">
          <cell r="K203">
            <v>6520264.02</v>
          </cell>
          <cell r="L203">
            <v>180.73754063311569</v>
          </cell>
        </row>
        <row r="204">
          <cell r="K204">
            <v>796628</v>
          </cell>
          <cell r="L204">
            <v>164.25455055299426</v>
          </cell>
        </row>
        <row r="205">
          <cell r="K205">
            <v>149951.31450827655</v>
          </cell>
          <cell r="L205">
            <v>166.61257167586282</v>
          </cell>
        </row>
        <row r="206">
          <cell r="K206">
            <v>108081.79162609544</v>
          </cell>
          <cell r="L206">
            <v>135.1022395326193</v>
          </cell>
        </row>
        <row r="207">
          <cell r="K207">
            <v>111976.63096397274</v>
          </cell>
          <cell r="L207">
            <v>139.97078870496594</v>
          </cell>
        </row>
        <row r="208">
          <cell r="K208">
            <v>121713.72930866602</v>
          </cell>
          <cell r="L208">
            <v>121.71372930866602</v>
          </cell>
        </row>
        <row r="209">
          <cell r="K209">
            <v>60370.00973709835</v>
          </cell>
          <cell r="L209">
            <v>172.48574210599529</v>
          </cell>
        </row>
        <row r="210">
          <cell r="K210">
            <v>0</v>
          </cell>
        </row>
        <row r="211">
          <cell r="K211">
            <v>48685.49172346641</v>
          </cell>
          <cell r="L211">
            <v>97.37098344693283</v>
          </cell>
        </row>
        <row r="212">
          <cell r="K212">
            <v>29211.295034079845</v>
          </cell>
          <cell r="L212">
            <v>146.05647517039924</v>
          </cell>
        </row>
        <row r="213">
          <cell r="K213">
            <v>555501.4605647518</v>
          </cell>
          <cell r="L213">
            <v>185.16715352158394</v>
          </cell>
        </row>
        <row r="214">
          <cell r="K214">
            <v>210000</v>
          </cell>
          <cell r="L214">
            <v>70</v>
          </cell>
        </row>
        <row r="217">
          <cell r="K217">
            <v>210000</v>
          </cell>
          <cell r="L217">
            <v>70</v>
          </cell>
        </row>
        <row r="220">
          <cell r="K220">
            <v>0</v>
          </cell>
          <cell r="L220">
            <v>0</v>
          </cell>
        </row>
        <row r="233">
          <cell r="K233">
            <v>507041.32499999995</v>
          </cell>
          <cell r="L233">
            <v>103.49999999999999</v>
          </cell>
        </row>
        <row r="234">
          <cell r="K234">
            <v>194963</v>
          </cell>
          <cell r="L234">
            <v>113.70558079585685</v>
          </cell>
        </row>
        <row r="235">
          <cell r="K235">
            <v>29211.295034079845</v>
          </cell>
          <cell r="L235">
            <v>97.37098344693281</v>
          </cell>
        </row>
        <row r="236">
          <cell r="K236">
            <v>30185.004868549175</v>
          </cell>
          <cell r="L236">
            <v>100.61668289516392</v>
          </cell>
        </row>
        <row r="237">
          <cell r="K237">
            <v>11489.776046738072</v>
          </cell>
          <cell r="L237">
            <v>114.89776046738072</v>
          </cell>
        </row>
        <row r="238">
          <cell r="K238">
            <v>19474.196689386565</v>
          </cell>
          <cell r="L238">
            <v>97.37098344693283</v>
          </cell>
        </row>
        <row r="239">
          <cell r="K239">
            <v>14605.647517039923</v>
          </cell>
          <cell r="L239">
            <v>146.05647517039924</v>
          </cell>
        </row>
        <row r="240">
          <cell r="K240">
            <v>46738.07205452776</v>
          </cell>
          <cell r="L240">
            <v>93.47614410905551</v>
          </cell>
        </row>
        <row r="241">
          <cell r="K241">
            <v>9737.098344693282</v>
          </cell>
          <cell r="L241">
            <v>97.37098344693283</v>
          </cell>
        </row>
        <row r="242">
          <cell r="K242">
            <v>4576.436222005843</v>
          </cell>
          <cell r="L242">
            <v>152.54787406686143</v>
          </cell>
        </row>
        <row r="243">
          <cell r="K243">
            <v>48685.49172346641</v>
          </cell>
          <cell r="L243">
            <v>97.37098344693283</v>
          </cell>
        </row>
        <row r="244">
          <cell r="K244">
            <v>15000</v>
          </cell>
          <cell r="L244">
            <v>32.608695652173914</v>
          </cell>
        </row>
        <row r="247">
          <cell r="K247">
            <v>15000</v>
          </cell>
          <cell r="L247">
            <v>32.608695652173914</v>
          </cell>
        </row>
        <row r="250">
          <cell r="K250">
            <v>0</v>
          </cell>
          <cell r="L250">
            <v>0</v>
          </cell>
        </row>
        <row r="263">
          <cell r="K263">
            <v>1071225</v>
          </cell>
          <cell r="L263">
            <v>105.6348444851161</v>
          </cell>
        </row>
        <row r="264">
          <cell r="K264">
            <v>178000</v>
          </cell>
          <cell r="L264">
            <v>102.06246452182587</v>
          </cell>
        </row>
        <row r="265">
          <cell r="K265">
            <v>77896.78675754626</v>
          </cell>
          <cell r="L265">
            <v>97.37098344693283</v>
          </cell>
        </row>
        <row r="266">
          <cell r="K266">
            <v>87633.88510223954</v>
          </cell>
          <cell r="L266">
            <v>97.37098344693283</v>
          </cell>
        </row>
        <row r="267">
          <cell r="K267">
            <v>38948.39337877313</v>
          </cell>
          <cell r="L267">
            <v>97.37098344693283</v>
          </cell>
        </row>
        <row r="268">
          <cell r="K268">
            <v>19474.196689386565</v>
          </cell>
          <cell r="L268">
            <v>97.37098344693283</v>
          </cell>
        </row>
        <row r="269">
          <cell r="K269">
            <v>29211.295034079845</v>
          </cell>
          <cell r="L269">
            <v>97.37098344693281</v>
          </cell>
        </row>
        <row r="270">
          <cell r="K270">
            <v>205452.77507302826</v>
          </cell>
          <cell r="L270">
            <v>97.37098344693283</v>
          </cell>
        </row>
        <row r="271">
          <cell r="K271">
            <v>19474.196689386565</v>
          </cell>
          <cell r="L271">
            <v>97.37098344693283</v>
          </cell>
        </row>
        <row r="272">
          <cell r="K272">
            <v>6815.9688412852975</v>
          </cell>
          <cell r="L272">
            <v>97.37098344693283</v>
          </cell>
        </row>
        <row r="273">
          <cell r="K273">
            <v>51606.6212268744</v>
          </cell>
          <cell r="L273">
            <v>97.37098344693283</v>
          </cell>
        </row>
        <row r="274">
          <cell r="K274">
            <v>11000</v>
          </cell>
          <cell r="L274">
            <v>100</v>
          </cell>
        </row>
        <row r="277">
          <cell r="K277">
            <v>11000</v>
          </cell>
          <cell r="L277">
            <v>100</v>
          </cell>
        </row>
        <row r="280">
          <cell r="K280">
            <v>0</v>
          </cell>
          <cell r="L280">
            <v>0</v>
          </cell>
        </row>
        <row r="293">
          <cell r="K293">
            <v>1258106.67</v>
          </cell>
          <cell r="L293">
            <v>109.64026314918003</v>
          </cell>
        </row>
        <row r="294">
          <cell r="K294">
            <v>365090</v>
          </cell>
          <cell r="L294">
            <v>132.60521355072805</v>
          </cell>
        </row>
        <row r="295">
          <cell r="K295">
            <v>360272.63875365147</v>
          </cell>
          <cell r="L295">
            <v>80.06058638970033</v>
          </cell>
        </row>
        <row r="296">
          <cell r="K296">
            <v>126582.27848101268</v>
          </cell>
          <cell r="L296">
            <v>95.03174060136087</v>
          </cell>
        </row>
        <row r="298">
          <cell r="K298">
            <v>38948.39337877313</v>
          </cell>
          <cell r="L298">
            <v>129.82797792924376</v>
          </cell>
        </row>
        <row r="299">
          <cell r="K299">
            <v>58422.59006815969</v>
          </cell>
          <cell r="L299">
            <v>146.05647517039924</v>
          </cell>
        </row>
        <row r="300">
          <cell r="K300">
            <v>24342.745861733205</v>
          </cell>
          <cell r="L300">
            <v>30.428432327166504</v>
          </cell>
        </row>
        <row r="301">
          <cell r="K301">
            <v>58422.59006815969</v>
          </cell>
          <cell r="L301">
            <v>97.37098344693281</v>
          </cell>
        </row>
        <row r="302">
          <cell r="K302">
            <v>24342.745861733205</v>
          </cell>
          <cell r="L302">
            <v>131.58241006342274</v>
          </cell>
        </row>
        <row r="303">
          <cell r="K303">
            <v>404370.00973709836</v>
          </cell>
          <cell r="L303">
            <v>103.64608279924087</v>
          </cell>
        </row>
        <row r="304">
          <cell r="K304">
            <v>240300</v>
          </cell>
          <cell r="L304">
            <v>74.62732919254658</v>
          </cell>
        </row>
        <row r="307">
          <cell r="K307">
            <v>240300</v>
          </cell>
          <cell r="L307">
            <v>74.62732919254658</v>
          </cell>
        </row>
        <row r="310">
          <cell r="K310">
            <v>0</v>
          </cell>
          <cell r="L310">
            <v>0</v>
          </cell>
        </row>
        <row r="322">
          <cell r="K322">
            <v>1641810.15</v>
          </cell>
          <cell r="L322">
            <v>111.78624366363566</v>
          </cell>
        </row>
        <row r="323">
          <cell r="K323">
            <v>478680</v>
          </cell>
          <cell r="L323">
            <v>99.7048513112975</v>
          </cell>
        </row>
        <row r="324">
          <cell r="K324">
            <v>146056.47517039924</v>
          </cell>
          <cell r="L324">
            <v>146.05647517039924</v>
          </cell>
        </row>
        <row r="325">
          <cell r="K325">
            <v>102239.53261927946</v>
          </cell>
          <cell r="L325">
            <v>102.23953261927944</v>
          </cell>
        </row>
        <row r="327">
          <cell r="K327">
            <v>38948.39337877313</v>
          </cell>
          <cell r="L327">
            <v>97.37098344693283</v>
          </cell>
        </row>
        <row r="328">
          <cell r="K328">
            <v>19474.196689386565</v>
          </cell>
          <cell r="L328">
            <v>77.89678675754625</v>
          </cell>
        </row>
        <row r="329">
          <cell r="K329">
            <v>389483.9337877313</v>
          </cell>
          <cell r="L329">
            <v>173.103970572325</v>
          </cell>
        </row>
        <row r="330">
          <cell r="K330">
            <v>38451.80136319377</v>
          </cell>
          <cell r="L330">
            <v>128.17267121064592</v>
          </cell>
        </row>
        <row r="331">
          <cell r="K331">
            <v>24342.745861733205</v>
          </cell>
          <cell r="L331">
            <v>121.71372930866602</v>
          </cell>
        </row>
        <row r="332">
          <cell r="K332">
            <v>243427.45861733204</v>
          </cell>
          <cell r="L332">
            <v>121.71372930866602</v>
          </cell>
        </row>
        <row r="333">
          <cell r="K333">
            <v>130000</v>
          </cell>
          <cell r="L333">
            <v>57.77777777777777</v>
          </cell>
        </row>
        <row r="336">
          <cell r="K336">
            <v>130000</v>
          </cell>
          <cell r="L336">
            <v>57.77777777777777</v>
          </cell>
        </row>
        <row r="339">
          <cell r="K339">
            <v>0</v>
          </cell>
          <cell r="L339">
            <v>0</v>
          </cell>
        </row>
        <row r="352">
          <cell r="K352">
            <v>20286000</v>
          </cell>
          <cell r="L352">
            <v>105.80221848778766</v>
          </cell>
        </row>
        <row r="353">
          <cell r="K353">
            <v>12300000</v>
          </cell>
          <cell r="L353">
            <v>105.60873389380947</v>
          </cell>
        </row>
        <row r="354">
          <cell r="K354">
            <v>2004204.4790652387</v>
          </cell>
          <cell r="L354">
            <v>116.11845185777744</v>
          </cell>
        </row>
        <row r="355">
          <cell r="K355">
            <v>2248191.8208373906</v>
          </cell>
          <cell r="L355">
            <v>118.4505701178815</v>
          </cell>
        </row>
        <row r="356">
          <cell r="K356">
            <v>1308327.1665043817</v>
          </cell>
          <cell r="L356">
            <v>117.76122110750511</v>
          </cell>
        </row>
        <row r="357">
          <cell r="K357">
            <v>598010.7108081792</v>
          </cell>
          <cell r="L357">
            <v>105.28357584651043</v>
          </cell>
        </row>
        <row r="358">
          <cell r="K358">
            <v>713253.1645569621</v>
          </cell>
          <cell r="L358">
            <v>111.62021354569048</v>
          </cell>
        </row>
        <row r="359">
          <cell r="K359">
            <v>4491174.29406037</v>
          </cell>
          <cell r="L359">
            <v>103.34041173631776</v>
          </cell>
        </row>
        <row r="360">
          <cell r="K360">
            <v>826618.3057448881</v>
          </cell>
          <cell r="L360">
            <v>107.91361693797495</v>
          </cell>
        </row>
        <row r="361">
          <cell r="K361">
            <v>571478.0915287245</v>
          </cell>
          <cell r="L361">
            <v>115.2173571630493</v>
          </cell>
        </row>
        <row r="362">
          <cell r="K362">
            <v>4261624.148003895</v>
          </cell>
          <cell r="L362">
            <v>106.06331876565194</v>
          </cell>
        </row>
        <row r="363">
          <cell r="K363">
            <v>10608000</v>
          </cell>
          <cell r="L363">
            <v>485.04801097393687</v>
          </cell>
        </row>
        <row r="365">
          <cell r="K365">
            <v>8261500</v>
          </cell>
        </row>
        <row r="366">
          <cell r="K366">
            <v>1438000</v>
          </cell>
          <cell r="L366">
            <v>1697.1356410286671</v>
          </cell>
        </row>
        <row r="368">
          <cell r="K368">
            <v>908500</v>
          </cell>
          <cell r="L368">
            <v>1423.2896241638075</v>
          </cell>
        </row>
        <row r="369">
          <cell r="K369">
            <v>0</v>
          </cell>
          <cell r="L369">
            <v>0</v>
          </cell>
        </row>
        <row r="388">
          <cell r="K388">
            <v>3081423.735</v>
          </cell>
          <cell r="L388">
            <v>114.9902540408982</v>
          </cell>
        </row>
        <row r="389">
          <cell r="K389">
            <v>951300</v>
          </cell>
          <cell r="L389">
            <v>164.28462877510984</v>
          </cell>
        </row>
        <row r="390">
          <cell r="K390">
            <v>276533.5929892892</v>
          </cell>
          <cell r="L390">
            <v>153.62977388293842</v>
          </cell>
        </row>
        <row r="391">
          <cell r="K391">
            <v>131450.8276533593</v>
          </cell>
          <cell r="L391">
            <v>101.11602127181484</v>
          </cell>
        </row>
        <row r="392">
          <cell r="K392">
            <v>92015.57935735151</v>
          </cell>
          <cell r="L392">
            <v>115.01947419668939</v>
          </cell>
        </row>
        <row r="393">
          <cell r="K393">
            <v>69620.25316455697</v>
          </cell>
          <cell r="L393">
            <v>151.34837644468905</v>
          </cell>
        </row>
        <row r="394">
          <cell r="K394">
            <v>53554.04089581305</v>
          </cell>
          <cell r="L394">
            <v>178.51346965271017</v>
          </cell>
        </row>
        <row r="395">
          <cell r="K395">
            <v>58422.59006815969</v>
          </cell>
          <cell r="L395">
            <v>116.84518013631937</v>
          </cell>
        </row>
        <row r="396">
          <cell r="K396">
            <v>56475.17039922104</v>
          </cell>
          <cell r="L396">
            <v>120.15993701961922</v>
          </cell>
        </row>
        <row r="397">
          <cell r="K397">
            <v>12658.227848101267</v>
          </cell>
          <cell r="L397">
            <v>126.58227848101266</v>
          </cell>
        </row>
        <row r="398">
          <cell r="K398">
            <v>253164.55696202535</v>
          </cell>
          <cell r="L398">
            <v>140.64697609001408</v>
          </cell>
        </row>
        <row r="399">
          <cell r="K399">
            <v>200000</v>
          </cell>
          <cell r="L399">
            <v>400</v>
          </cell>
        </row>
        <row r="402">
          <cell r="K402">
            <v>200000</v>
          </cell>
          <cell r="L402">
            <v>400</v>
          </cell>
        </row>
        <row r="405">
          <cell r="K405">
            <v>0</v>
          </cell>
          <cell r="L405">
            <v>0</v>
          </cell>
        </row>
        <row r="418">
          <cell r="K418">
            <v>671922</v>
          </cell>
          <cell r="L418">
            <v>105.34285082692763</v>
          </cell>
        </row>
        <row r="419">
          <cell r="K419">
            <v>262900</v>
          </cell>
          <cell r="L419">
            <v>134.8357250561602</v>
          </cell>
        </row>
        <row r="420">
          <cell r="K420">
            <v>146056.47517039924</v>
          </cell>
          <cell r="L420">
            <v>97.37098344693283</v>
          </cell>
        </row>
        <row r="421">
          <cell r="K421">
            <v>68159.68841285298</v>
          </cell>
          <cell r="L421">
            <v>97.37098344693283</v>
          </cell>
        </row>
        <row r="422">
          <cell r="K422">
            <v>18987.3417721519</v>
          </cell>
          <cell r="L422">
            <v>90.41591320072332</v>
          </cell>
        </row>
        <row r="423">
          <cell r="K423">
            <v>48685.49172346641</v>
          </cell>
          <cell r="L423">
            <v>97.37098344693283</v>
          </cell>
        </row>
        <row r="424">
          <cell r="K424">
            <v>24342.745861733205</v>
          </cell>
          <cell r="L424">
            <v>97.37098344693283</v>
          </cell>
        </row>
        <row r="425">
          <cell r="K425">
            <v>48685.49172346641</v>
          </cell>
          <cell r="L425">
            <v>37.16449749882932</v>
          </cell>
        </row>
        <row r="426">
          <cell r="K426">
            <v>29211.295034079845</v>
          </cell>
          <cell r="L426">
            <v>116.84518013631937</v>
          </cell>
        </row>
        <row r="427">
          <cell r="K427">
            <v>5355.404089581305</v>
          </cell>
          <cell r="L427">
            <v>53.554040895813046</v>
          </cell>
        </row>
        <row r="428">
          <cell r="K428">
            <v>320740.0194741967</v>
          </cell>
          <cell r="L428">
            <v>86.92141449165223</v>
          </cell>
        </row>
        <row r="429">
          <cell r="K429">
            <v>69000</v>
          </cell>
          <cell r="L429">
            <v>100</v>
          </cell>
        </row>
        <row r="432">
          <cell r="K432">
            <v>69000</v>
          </cell>
          <cell r="L432">
            <v>100</v>
          </cell>
        </row>
        <row r="435">
          <cell r="K435">
            <v>0</v>
          </cell>
          <cell r="L435">
            <v>0</v>
          </cell>
        </row>
        <row r="437">
          <cell r="K437">
            <v>2200000</v>
          </cell>
        </row>
        <row r="450">
          <cell r="K450">
            <v>1599685.65</v>
          </cell>
          <cell r="L450">
            <v>142.59227087158825</v>
          </cell>
        </row>
        <row r="451">
          <cell r="K451">
            <v>541480</v>
          </cell>
          <cell r="L451">
            <v>134.792414503851</v>
          </cell>
        </row>
        <row r="452">
          <cell r="K452">
            <v>68159.68841285298</v>
          </cell>
          <cell r="L452">
            <v>90.87958455047064</v>
          </cell>
        </row>
        <row r="453">
          <cell r="K453">
            <v>104186.95228821812</v>
          </cell>
          <cell r="L453">
            <v>121.14761893978852</v>
          </cell>
        </row>
        <row r="454">
          <cell r="K454">
            <v>45764.36222005843</v>
          </cell>
          <cell r="L454">
            <v>65.37766031436918</v>
          </cell>
        </row>
        <row r="455">
          <cell r="K455">
            <v>391431.35345666995</v>
          </cell>
          <cell r="L455">
            <v>501.83506853419226</v>
          </cell>
        </row>
        <row r="456">
          <cell r="K456">
            <v>27263.87536514119</v>
          </cell>
          <cell r="L456">
            <v>37.347774472796154</v>
          </cell>
        </row>
        <row r="457">
          <cell r="K457">
            <v>243427.45861733204</v>
          </cell>
          <cell r="L457">
            <v>121.71372930866602</v>
          </cell>
        </row>
        <row r="458">
          <cell r="K458">
            <v>29211.295034079845</v>
          </cell>
          <cell r="L458">
            <v>26.081513423285575</v>
          </cell>
        </row>
        <row r="459">
          <cell r="K459">
            <v>21421.61635832522</v>
          </cell>
          <cell r="L459">
            <v>59.50448988423672</v>
          </cell>
        </row>
        <row r="460">
          <cell r="K460">
            <v>710146.0564751704</v>
          </cell>
          <cell r="L460">
            <v>263.0170579537668</v>
          </cell>
        </row>
        <row r="461">
          <cell r="K461">
            <v>50000</v>
          </cell>
          <cell r="L461">
            <v>58.82352941176471</v>
          </cell>
        </row>
        <row r="464">
          <cell r="K464">
            <v>50000</v>
          </cell>
          <cell r="L464">
            <v>58.82352941176471</v>
          </cell>
        </row>
        <row r="467">
          <cell r="K467">
            <v>0</v>
          </cell>
          <cell r="L467">
            <v>0</v>
          </cell>
        </row>
        <row r="482">
          <cell r="K482">
            <v>411743.69999999995</v>
          </cell>
        </row>
        <row r="483">
          <cell r="K483">
            <v>122208</v>
          </cell>
        </row>
        <row r="484">
          <cell r="K484">
            <v>11684.51801363194</v>
          </cell>
        </row>
        <row r="485">
          <cell r="K485">
            <v>7497.565725413828</v>
          </cell>
        </row>
        <row r="486">
          <cell r="K486">
            <v>32132.42453748783</v>
          </cell>
        </row>
        <row r="487">
          <cell r="K487">
            <v>14605.647517039923</v>
          </cell>
        </row>
        <row r="488">
          <cell r="K488">
            <v>7789.678675754626</v>
          </cell>
        </row>
        <row r="490">
          <cell r="K490">
            <v>14605.647517039923</v>
          </cell>
        </row>
        <row r="491">
          <cell r="K491">
            <v>4868.549172346641</v>
          </cell>
        </row>
        <row r="492">
          <cell r="K492">
            <v>22882.181110029214</v>
          </cell>
        </row>
        <row r="493">
          <cell r="K493">
            <v>20000</v>
          </cell>
        </row>
        <row r="496">
          <cell r="K496">
            <v>20000</v>
          </cell>
        </row>
        <row r="499">
          <cell r="K499">
            <v>0</v>
          </cell>
        </row>
        <row r="512">
          <cell r="K512">
            <v>734000.2649999999</v>
          </cell>
          <cell r="L512">
            <v>121.81141558422159</v>
          </cell>
        </row>
        <row r="513">
          <cell r="K513">
            <v>214860</v>
          </cell>
          <cell r="L513">
            <v>114.21433127790772</v>
          </cell>
        </row>
        <row r="514">
          <cell r="K514">
            <v>73028.23758519962</v>
          </cell>
          <cell r="L514">
            <v>125.91075445724071</v>
          </cell>
        </row>
        <row r="515">
          <cell r="K515">
            <v>44790.6523855891</v>
          </cell>
          <cell r="L515">
            <v>124.41847884885861</v>
          </cell>
        </row>
        <row r="516">
          <cell r="K516">
            <v>21421.61635832522</v>
          </cell>
          <cell r="L516">
            <v>133.8851022395326</v>
          </cell>
        </row>
        <row r="517">
          <cell r="K517">
            <v>27263.87536514119</v>
          </cell>
          <cell r="L517">
            <v>160.375737442007</v>
          </cell>
        </row>
        <row r="518">
          <cell r="K518">
            <v>14118.79259980526</v>
          </cell>
          <cell r="L518">
            <v>128.35265999822963</v>
          </cell>
        </row>
        <row r="519">
          <cell r="K519">
            <v>133398.24732229798</v>
          </cell>
          <cell r="L519">
            <v>114.99848907094655</v>
          </cell>
        </row>
        <row r="520">
          <cell r="K520">
            <v>14118.79259980526</v>
          </cell>
          <cell r="L520">
            <v>100.84851857003756</v>
          </cell>
        </row>
        <row r="521">
          <cell r="K521">
            <v>5842.25900681597</v>
          </cell>
          <cell r="L521">
            <v>116.8451801363194</v>
          </cell>
        </row>
        <row r="522">
          <cell r="K522">
            <v>81791.62609542358</v>
          </cell>
          <cell r="L522">
            <v>163.58325219084716</v>
          </cell>
        </row>
        <row r="523">
          <cell r="K523">
            <v>30000</v>
          </cell>
          <cell r="L523">
            <v>100</v>
          </cell>
        </row>
        <row r="526">
          <cell r="K526">
            <v>30000</v>
          </cell>
          <cell r="L526">
            <v>100</v>
          </cell>
        </row>
        <row r="529">
          <cell r="K529">
            <v>0</v>
          </cell>
          <cell r="L529">
            <v>0</v>
          </cell>
        </row>
        <row r="542">
          <cell r="K542">
            <v>1920252.0599999998</v>
          </cell>
          <cell r="L542">
            <v>116.03678003945942</v>
          </cell>
        </row>
        <row r="543">
          <cell r="K543">
            <v>845164</v>
          </cell>
          <cell r="L543">
            <v>131.49350750378846</v>
          </cell>
        </row>
        <row r="544">
          <cell r="K544">
            <v>506329.1139240507</v>
          </cell>
          <cell r="L544">
            <v>110.07154650522841</v>
          </cell>
        </row>
        <row r="545">
          <cell r="K545">
            <v>209347.61441090557</v>
          </cell>
          <cell r="L545">
            <v>116.95397453123218</v>
          </cell>
        </row>
        <row r="546">
          <cell r="K546">
            <v>46738.07205452776</v>
          </cell>
          <cell r="L546">
            <v>93.47614410905551</v>
          </cell>
        </row>
        <row r="547">
          <cell r="K547">
            <v>146056.47517039924</v>
          </cell>
          <cell r="L547">
            <v>121.71372930866605</v>
          </cell>
        </row>
        <row r="548">
          <cell r="K548">
            <v>99318.40311587148</v>
          </cell>
          <cell r="L548">
            <v>104.54568749039103</v>
          </cell>
        </row>
        <row r="549">
          <cell r="K549">
            <v>157740.99318403116</v>
          </cell>
          <cell r="L549">
            <v>56.74136445468747</v>
          </cell>
        </row>
        <row r="550">
          <cell r="K550">
            <v>77896.78675754626</v>
          </cell>
          <cell r="L550">
            <v>102.49577204940297</v>
          </cell>
        </row>
        <row r="551">
          <cell r="K551">
            <v>9737.098344693282</v>
          </cell>
          <cell r="L551">
            <v>97.37098344693283</v>
          </cell>
        </row>
        <row r="552">
          <cell r="K552">
            <v>877312.5608568647</v>
          </cell>
          <cell r="L552">
            <v>243.6979335713513</v>
          </cell>
        </row>
        <row r="553">
          <cell r="K553">
            <v>673000</v>
          </cell>
          <cell r="L553">
            <v>118.07017543859648</v>
          </cell>
        </row>
        <row r="555">
          <cell r="K555">
            <v>355000</v>
          </cell>
        </row>
        <row r="556">
          <cell r="K556">
            <v>318000</v>
          </cell>
          <cell r="L556">
            <v>127.2</v>
          </cell>
        </row>
        <row r="559">
          <cell r="K559">
            <v>0</v>
          </cell>
          <cell r="L559">
            <v>0</v>
          </cell>
        </row>
        <row r="570">
          <cell r="K570">
            <v>826000</v>
          </cell>
          <cell r="L570">
            <v>0</v>
          </cell>
        </row>
        <row r="583">
          <cell r="K583">
            <v>1592864.9999999998</v>
          </cell>
          <cell r="L583">
            <v>185.7967190627493</v>
          </cell>
        </row>
        <row r="584">
          <cell r="K584">
            <v>739220</v>
          </cell>
          <cell r="L584">
            <v>325.20203597714146</v>
          </cell>
        </row>
        <row r="585">
          <cell r="K585">
            <v>904186.9522882182</v>
          </cell>
          <cell r="L585">
            <v>1004.6521692091312</v>
          </cell>
        </row>
        <row r="586">
          <cell r="K586">
            <v>119182.08373904577</v>
          </cell>
          <cell r="L586">
            <v>331.0613437195716</v>
          </cell>
        </row>
        <row r="587">
          <cell r="K587">
            <v>153534.56669912368</v>
          </cell>
          <cell r="L587">
            <v>511.7818889970789</v>
          </cell>
        </row>
        <row r="588">
          <cell r="K588">
            <v>64751.70399221033</v>
          </cell>
          <cell r="L588">
            <v>196.21728482487978</v>
          </cell>
        </row>
        <row r="589">
          <cell r="K589">
            <v>82765.3359298929</v>
          </cell>
          <cell r="L589">
            <v>636.6564302299454</v>
          </cell>
        </row>
        <row r="590">
          <cell r="K590">
            <v>302044.7906523856</v>
          </cell>
          <cell r="L590">
            <v>290.42768331960156</v>
          </cell>
        </row>
        <row r="591">
          <cell r="K591">
            <v>39435.24829600779</v>
          </cell>
          <cell r="L591">
            <v>219.08471275559882</v>
          </cell>
        </row>
        <row r="592">
          <cell r="K592">
            <v>14605.647517039923</v>
          </cell>
          <cell r="L592">
            <v>97.37098344693281</v>
          </cell>
        </row>
        <row r="593">
          <cell r="K593">
            <v>2443466.407010711</v>
          </cell>
          <cell r="L593">
            <v>936.1940256746019</v>
          </cell>
        </row>
        <row r="594">
          <cell r="K594">
            <v>660000</v>
          </cell>
          <cell r="L594">
            <v>0</v>
          </cell>
        </row>
        <row r="596">
          <cell r="K596">
            <v>30000</v>
          </cell>
          <cell r="L596">
            <v>7.5</v>
          </cell>
        </row>
        <row r="597">
          <cell r="K597">
            <v>630000</v>
          </cell>
          <cell r="L597">
            <v>508.0645161290323</v>
          </cell>
        </row>
        <row r="600">
          <cell r="K600">
            <v>0</v>
          </cell>
          <cell r="L600">
            <v>0</v>
          </cell>
        </row>
        <row r="613">
          <cell r="K613">
            <v>4050368.9999999995</v>
          </cell>
          <cell r="L613">
            <v>111.54654978020446</v>
          </cell>
        </row>
        <row r="614">
          <cell r="K614">
            <v>616100</v>
          </cell>
          <cell r="L614">
            <v>112.28726293189861</v>
          </cell>
        </row>
        <row r="615">
          <cell r="K615">
            <v>428432.3271665044</v>
          </cell>
          <cell r="L615">
            <v>161.67257628924693</v>
          </cell>
        </row>
        <row r="616">
          <cell r="K616">
            <v>142161.63583252192</v>
          </cell>
          <cell r="L616">
            <v>102.27455815289346</v>
          </cell>
        </row>
        <row r="617">
          <cell r="K617">
            <v>95423.56377799416</v>
          </cell>
          <cell r="L617">
            <v>100.4458566084149</v>
          </cell>
        </row>
        <row r="618">
          <cell r="K618">
            <v>107108.0817916261</v>
          </cell>
          <cell r="L618">
            <v>103.98842892390883</v>
          </cell>
        </row>
        <row r="619">
          <cell r="K619">
            <v>41869.52288218111</v>
          </cell>
          <cell r="L619">
            <v>97.37098344693281</v>
          </cell>
        </row>
        <row r="620">
          <cell r="K620">
            <v>107108.0817916261</v>
          </cell>
          <cell r="L620">
            <v>132.23219974274826</v>
          </cell>
        </row>
        <row r="621">
          <cell r="K621">
            <v>194741.96689386564</v>
          </cell>
          <cell r="L621">
            <v>57.27704908643108</v>
          </cell>
        </row>
        <row r="622">
          <cell r="K622">
            <v>64751.70399221033</v>
          </cell>
          <cell r="L622">
            <v>98.10864241243989</v>
          </cell>
        </row>
        <row r="623">
          <cell r="K623">
            <v>511197.6630963973</v>
          </cell>
          <cell r="L623">
            <v>225.19720841250984</v>
          </cell>
        </row>
        <row r="624">
          <cell r="K624">
            <v>1890000</v>
          </cell>
          <cell r="L624">
            <v>1575</v>
          </cell>
        </row>
        <row r="627">
          <cell r="K627">
            <v>1890000</v>
          </cell>
          <cell r="L627">
            <v>1575</v>
          </cell>
        </row>
        <row r="630">
          <cell r="K630">
            <v>0</v>
          </cell>
          <cell r="L630">
            <v>0</v>
          </cell>
        </row>
        <row r="643">
          <cell r="K643">
            <v>3152609.9999999995</v>
          </cell>
          <cell r="L643">
            <v>114.58827805542933</v>
          </cell>
        </row>
        <row r="644">
          <cell r="K644">
            <v>827000</v>
          </cell>
          <cell r="L644">
            <v>110.76881864452184</v>
          </cell>
        </row>
        <row r="645">
          <cell r="K645">
            <v>555988.3154819864</v>
          </cell>
          <cell r="L645">
            <v>173.74634858812075</v>
          </cell>
        </row>
        <row r="646">
          <cell r="K646">
            <v>292112.9503407985</v>
          </cell>
          <cell r="L646">
            <v>196.04895996026744</v>
          </cell>
        </row>
        <row r="647">
          <cell r="K647">
            <v>116845.18013631938</v>
          </cell>
          <cell r="L647">
            <v>129.82797792924376</v>
          </cell>
        </row>
        <row r="648">
          <cell r="K648">
            <v>122687.43914313536</v>
          </cell>
          <cell r="L648">
            <v>142.65981295713414</v>
          </cell>
        </row>
        <row r="649">
          <cell r="K649">
            <v>87633.88510223954</v>
          </cell>
          <cell r="L649">
            <v>116.8451801363194</v>
          </cell>
        </row>
        <row r="650">
          <cell r="K650">
            <v>70107.10808179164</v>
          </cell>
          <cell r="L650">
            <v>100.15301154541663</v>
          </cell>
        </row>
        <row r="651">
          <cell r="K651">
            <v>311587.14703018503</v>
          </cell>
          <cell r="L651">
            <v>479.3648415849001</v>
          </cell>
        </row>
        <row r="652">
          <cell r="K652">
            <v>23369.03602726388</v>
          </cell>
          <cell r="L652">
            <v>97.37098344693284</v>
          </cell>
        </row>
        <row r="653">
          <cell r="K653">
            <v>686465.4333008764</v>
          </cell>
          <cell r="L653">
            <v>195.01858900593078</v>
          </cell>
        </row>
        <row r="654">
          <cell r="K654">
            <v>380000</v>
          </cell>
          <cell r="L654">
            <v>146.15384615384613</v>
          </cell>
        </row>
        <row r="657">
          <cell r="K657">
            <v>380000</v>
          </cell>
          <cell r="L657">
            <v>146.15384615384613</v>
          </cell>
        </row>
        <row r="660">
          <cell r="K660">
            <v>0</v>
          </cell>
          <cell r="L660">
            <v>0</v>
          </cell>
        </row>
        <row r="673">
          <cell r="K673">
            <v>45056103.62727272</v>
          </cell>
          <cell r="L673">
            <v>106.08440963564416</v>
          </cell>
        </row>
        <row r="674">
          <cell r="K674">
            <v>13053642</v>
          </cell>
          <cell r="L674">
            <v>113.26105158490864</v>
          </cell>
        </row>
        <row r="675">
          <cell r="K675">
            <v>842259.0068159689</v>
          </cell>
          <cell r="L675">
            <v>155.97389015110534</v>
          </cell>
        </row>
        <row r="676">
          <cell r="K676">
            <v>2537487.8286270695</v>
          </cell>
          <cell r="L676">
            <v>129.4636647258709</v>
          </cell>
        </row>
        <row r="677">
          <cell r="K677">
            <v>1557935.7351509251</v>
          </cell>
          <cell r="L677">
            <v>97.37098344693283</v>
          </cell>
        </row>
        <row r="678">
          <cell r="K678">
            <v>2440116.8451801366</v>
          </cell>
          <cell r="L678">
            <v>162.67445634534243</v>
          </cell>
        </row>
        <row r="679">
          <cell r="K679">
            <v>837390.4576436223</v>
          </cell>
          <cell r="L679">
            <v>123.14565553582682</v>
          </cell>
        </row>
        <row r="680">
          <cell r="K680">
            <v>973709.8344693282</v>
          </cell>
          <cell r="L680">
            <v>108.18998160770312</v>
          </cell>
        </row>
        <row r="681">
          <cell r="K681">
            <v>900681.5968841286</v>
          </cell>
          <cell r="L681">
            <v>150.1135994806881</v>
          </cell>
        </row>
        <row r="682">
          <cell r="K682">
            <v>194741.96689386564</v>
          </cell>
          <cell r="L682">
            <v>97.37098344693283</v>
          </cell>
        </row>
        <row r="683">
          <cell r="K683">
            <v>6985394.352482961</v>
          </cell>
          <cell r="L683">
            <v>2054.5277507302826</v>
          </cell>
        </row>
        <row r="684">
          <cell r="K684">
            <v>6650000</v>
          </cell>
          <cell r="L684">
            <v>152.7331189710611</v>
          </cell>
        </row>
        <row r="685">
          <cell r="K685">
            <v>1850000</v>
          </cell>
          <cell r="L685">
            <v>359.92217898832683</v>
          </cell>
        </row>
        <row r="686">
          <cell r="K686">
            <v>600000</v>
          </cell>
          <cell r="L686">
            <v>25.64102564102564</v>
          </cell>
        </row>
        <row r="687">
          <cell r="K687">
            <v>1108000</v>
          </cell>
          <cell r="L687">
            <v>88.64</v>
          </cell>
        </row>
        <row r="689">
          <cell r="K689">
            <v>3092000</v>
          </cell>
          <cell r="L689">
            <v>1236.8</v>
          </cell>
        </row>
        <row r="690">
          <cell r="K690">
            <v>0</v>
          </cell>
          <cell r="L690">
            <v>0</v>
          </cell>
        </row>
        <row r="703">
          <cell r="K703">
            <v>2458316.4749999996</v>
          </cell>
          <cell r="L703">
            <v>123.23302555778572</v>
          </cell>
        </row>
        <row r="704">
          <cell r="K704">
            <v>579200</v>
          </cell>
          <cell r="L704">
            <v>120.64228687119478</v>
          </cell>
        </row>
        <row r="705">
          <cell r="K705">
            <v>231742.94060370012</v>
          </cell>
          <cell r="L705">
            <v>128.03477381419896</v>
          </cell>
        </row>
        <row r="706">
          <cell r="K706">
            <v>140993.18403115871</v>
          </cell>
          <cell r="L706">
            <v>111.01825514264465</v>
          </cell>
        </row>
        <row r="707">
          <cell r="K707">
            <v>163583.25219084715</v>
          </cell>
          <cell r="L707">
            <v>302.9319485015688</v>
          </cell>
        </row>
        <row r="708">
          <cell r="K708">
            <v>246056.47517039924</v>
          </cell>
          <cell r="L708">
            <v>455.66013920444306</v>
          </cell>
        </row>
        <row r="709">
          <cell r="K709">
            <v>144109.05550146056</v>
          </cell>
          <cell r="L709">
            <v>160.12117277940064</v>
          </cell>
        </row>
        <row r="710">
          <cell r="K710">
            <v>97370.98344693282</v>
          </cell>
          <cell r="L710">
            <v>108.18998160770312</v>
          </cell>
        </row>
        <row r="711">
          <cell r="K711">
            <v>136319.37682570596</v>
          </cell>
          <cell r="L711">
            <v>189.3324678134805</v>
          </cell>
        </row>
        <row r="712">
          <cell r="K712">
            <v>30185.004868549175</v>
          </cell>
          <cell r="L712">
            <v>274.40913516862884</v>
          </cell>
        </row>
        <row r="713">
          <cell r="K713">
            <v>1327521.9084712756</v>
          </cell>
          <cell r="L713">
            <v>293.0511939230189</v>
          </cell>
        </row>
        <row r="714">
          <cell r="K714">
            <v>135000</v>
          </cell>
          <cell r="L714">
            <v>132.35294117647058</v>
          </cell>
        </row>
        <row r="717">
          <cell r="K717">
            <v>135000</v>
          </cell>
          <cell r="L717">
            <v>192.85714285714286</v>
          </cell>
        </row>
        <row r="718">
          <cell r="L718">
            <v>0</v>
          </cell>
        </row>
        <row r="720">
          <cell r="K720">
            <v>0</v>
          </cell>
          <cell r="L720">
            <v>0</v>
          </cell>
        </row>
        <row r="737">
          <cell r="K737">
            <v>35973300</v>
          </cell>
          <cell r="L737">
            <v>0</v>
          </cell>
        </row>
        <row r="753">
          <cell r="K753">
            <v>42286.994999999995</v>
          </cell>
          <cell r="L753">
            <v>103.49999999999999</v>
          </cell>
        </row>
        <row r="754">
          <cell r="K754">
            <v>24201</v>
          </cell>
          <cell r="L754">
            <v>100</v>
          </cell>
        </row>
        <row r="755">
          <cell r="K755">
            <v>13631.937682570595</v>
          </cell>
          <cell r="L755">
            <v>97.37098344693283</v>
          </cell>
        </row>
        <row r="756">
          <cell r="K756">
            <v>7887.049659201559</v>
          </cell>
          <cell r="L756">
            <v>97.37098344693283</v>
          </cell>
        </row>
        <row r="757">
          <cell r="K757">
            <v>4868.549172346641</v>
          </cell>
          <cell r="L757">
            <v>97.37098344693283</v>
          </cell>
        </row>
        <row r="758">
          <cell r="K758">
            <v>2921.129503407985</v>
          </cell>
          <cell r="L758">
            <v>97.37098344693284</v>
          </cell>
        </row>
        <row r="759">
          <cell r="K759">
            <v>4381.694255111977</v>
          </cell>
          <cell r="L759">
            <v>97.37098344693284</v>
          </cell>
        </row>
        <row r="760">
          <cell r="K760">
            <v>14605.647517039923</v>
          </cell>
          <cell r="L760">
            <v>97.37098344693281</v>
          </cell>
        </row>
        <row r="761">
          <cell r="K761">
            <v>2921.129503407985</v>
          </cell>
          <cell r="L761">
            <v>97.37098344693284</v>
          </cell>
        </row>
        <row r="762">
          <cell r="K762">
            <v>973.7098344693283</v>
          </cell>
          <cell r="L762">
            <v>97.37098344693283</v>
          </cell>
        </row>
        <row r="763">
          <cell r="K763">
            <v>194741.96689386564</v>
          </cell>
          <cell r="L763">
            <v>97.37098344693283</v>
          </cell>
        </row>
        <row r="764">
          <cell r="K764">
            <v>0</v>
          </cell>
          <cell r="L764">
            <v>0</v>
          </cell>
        </row>
        <row r="770">
          <cell r="K770">
            <v>0</v>
          </cell>
          <cell r="L770">
            <v>0</v>
          </cell>
        </row>
        <row r="783">
          <cell r="K783">
            <v>3824829.045</v>
          </cell>
          <cell r="L783">
            <v>102.51375072365883</v>
          </cell>
        </row>
        <row r="784">
          <cell r="K784">
            <v>1396711</v>
          </cell>
          <cell r="L784">
            <v>108.98479593309742</v>
          </cell>
        </row>
        <row r="785">
          <cell r="K785">
            <v>314284.3232716651</v>
          </cell>
          <cell r="L785">
            <v>215.2632351175788</v>
          </cell>
        </row>
        <row r="786">
          <cell r="K786">
            <v>199610.5160662123</v>
          </cell>
          <cell r="L786">
            <v>114.0631520378356</v>
          </cell>
        </row>
        <row r="787">
          <cell r="K787">
            <v>211295.03407984422</v>
          </cell>
          <cell r="L787">
            <v>89.91278045950818</v>
          </cell>
        </row>
        <row r="788">
          <cell r="K788">
            <v>290165.5306718598</v>
          </cell>
          <cell r="L788">
            <v>97.37098344693283</v>
          </cell>
        </row>
        <row r="789">
          <cell r="K789">
            <v>73028.23758519962</v>
          </cell>
          <cell r="L789">
            <v>89.05882632341417</v>
          </cell>
        </row>
        <row r="790">
          <cell r="K790">
            <v>87633.88510223954</v>
          </cell>
          <cell r="L790">
            <v>56.90512019625944</v>
          </cell>
        </row>
        <row r="791">
          <cell r="K791">
            <v>98383.64167478093</v>
          </cell>
          <cell r="L791">
            <v>114.39958334276852</v>
          </cell>
        </row>
        <row r="792">
          <cell r="K792">
            <v>66837.39045764363</v>
          </cell>
          <cell r="L792">
            <v>148.52753435031917</v>
          </cell>
        </row>
        <row r="793">
          <cell r="K793">
            <v>2726407.0107108084</v>
          </cell>
          <cell r="L793">
            <v>562.1457754042904</v>
          </cell>
        </row>
        <row r="794">
          <cell r="K794">
            <v>4346000</v>
          </cell>
          <cell r="L794">
            <v>1665.134099616858</v>
          </cell>
        </row>
        <row r="796">
          <cell r="K796">
            <v>4017000</v>
          </cell>
          <cell r="L796">
            <v>16068</v>
          </cell>
        </row>
        <row r="797">
          <cell r="K797">
            <v>329000</v>
          </cell>
          <cell r="L797">
            <v>139.40677966101697</v>
          </cell>
        </row>
        <row r="800">
          <cell r="K800">
            <v>0</v>
          </cell>
          <cell r="L800">
            <v>0</v>
          </cell>
        </row>
        <row r="818">
          <cell r="K818">
            <v>3582000.4499999997</v>
          </cell>
          <cell r="L818">
            <v>124.09661692986671</v>
          </cell>
        </row>
        <row r="819">
          <cell r="K819">
            <v>1680400</v>
          </cell>
          <cell r="L819">
            <v>171.50613907061717</v>
          </cell>
        </row>
        <row r="820">
          <cell r="K820">
            <v>576436.2220058423</v>
          </cell>
          <cell r="L820">
            <v>204.41000780349015</v>
          </cell>
        </row>
        <row r="821">
          <cell r="K821">
            <v>185004.86854917236</v>
          </cell>
          <cell r="L821">
            <v>97.37098344693283</v>
          </cell>
        </row>
        <row r="822">
          <cell r="K822">
            <v>116845.18013631938</v>
          </cell>
          <cell r="L822">
            <v>649.1398896462189</v>
          </cell>
        </row>
        <row r="823">
          <cell r="K823">
            <v>379746.835443038</v>
          </cell>
          <cell r="L823">
            <v>759.4936708860761</v>
          </cell>
        </row>
        <row r="824">
          <cell r="K824">
            <v>144082.7653359299</v>
          </cell>
          <cell r="L824">
            <v>133.4099679036388</v>
          </cell>
        </row>
        <row r="825">
          <cell r="K825">
            <v>155793.57351509252</v>
          </cell>
          <cell r="L825">
            <v>155.7935735150925</v>
          </cell>
        </row>
        <row r="826">
          <cell r="K826">
            <v>202044.7906523856</v>
          </cell>
          <cell r="L826">
            <v>249.43801315109334</v>
          </cell>
        </row>
        <row r="827">
          <cell r="K827">
            <v>78870.49659201558</v>
          </cell>
          <cell r="L827">
            <v>254.42095674843736</v>
          </cell>
        </row>
        <row r="828">
          <cell r="K828">
            <v>332072.05452775076</v>
          </cell>
          <cell r="L828">
            <v>202.4829600778968</v>
          </cell>
        </row>
        <row r="829">
          <cell r="K829">
            <v>560000</v>
          </cell>
          <cell r="L829">
            <v>350</v>
          </cell>
        </row>
        <row r="830">
          <cell r="K830">
            <v>400000</v>
          </cell>
        </row>
        <row r="832">
          <cell r="K832">
            <v>160000</v>
          </cell>
          <cell r="L832">
            <v>100</v>
          </cell>
        </row>
        <row r="835">
          <cell r="K835">
            <v>0</v>
          </cell>
          <cell r="L835">
            <v>0</v>
          </cell>
        </row>
        <row r="846">
          <cell r="K846">
            <v>200000</v>
          </cell>
          <cell r="L846">
            <v>0</v>
          </cell>
        </row>
        <row r="858">
          <cell r="K858">
            <v>27659139.209999997</v>
          </cell>
          <cell r="L858">
            <v>110.82189093752828</v>
          </cell>
        </row>
        <row r="859">
          <cell r="K859">
            <v>8494411</v>
          </cell>
          <cell r="L859">
            <v>114.92078236512681</v>
          </cell>
        </row>
        <row r="860">
          <cell r="K860">
            <v>1168451.801363194</v>
          </cell>
          <cell r="L860">
            <v>194.74196689386565</v>
          </cell>
        </row>
        <row r="861">
          <cell r="K861">
            <v>389483.9337877313</v>
          </cell>
          <cell r="L861">
            <v>99.86767533018751</v>
          </cell>
        </row>
        <row r="862">
          <cell r="K862">
            <v>389483.9337877313</v>
          </cell>
          <cell r="L862">
            <v>111.28112393935179</v>
          </cell>
        </row>
        <row r="863">
          <cell r="K863">
            <v>876338.8510223954</v>
          </cell>
          <cell r="L863">
            <v>125.19126443177078</v>
          </cell>
        </row>
        <row r="864">
          <cell r="K864">
            <v>632911.3924050634</v>
          </cell>
          <cell r="L864">
            <v>97.37098344693283</v>
          </cell>
        </row>
        <row r="865">
          <cell r="K865">
            <v>973709.8344693282</v>
          </cell>
          <cell r="L865">
            <v>108.18998160770312</v>
          </cell>
        </row>
        <row r="866">
          <cell r="K866">
            <v>292112.9503407985</v>
          </cell>
          <cell r="L866">
            <v>116.8451801363194</v>
          </cell>
        </row>
        <row r="867">
          <cell r="K867">
            <v>68159.68841285298</v>
          </cell>
          <cell r="L867">
            <v>68.15968841285299</v>
          </cell>
        </row>
        <row r="868">
          <cell r="K868">
            <v>1554276.5335929894</v>
          </cell>
          <cell r="L868">
            <v>395.49021211017543</v>
          </cell>
        </row>
        <row r="869">
          <cell r="K869">
            <v>9825000</v>
          </cell>
          <cell r="L869">
            <v>107.96703296703296</v>
          </cell>
        </row>
        <row r="871">
          <cell r="K871">
            <v>8000000</v>
          </cell>
          <cell r="L871">
            <v>97.5609756097561</v>
          </cell>
        </row>
        <row r="872">
          <cell r="K872">
            <v>1825000</v>
          </cell>
          <cell r="L872">
            <v>202.77777777777777</v>
          </cell>
        </row>
        <row r="875">
          <cell r="K875">
            <v>0</v>
          </cell>
          <cell r="L875">
            <v>0</v>
          </cell>
        </row>
        <row r="888">
          <cell r="K888">
            <v>39892737.779999994</v>
          </cell>
          <cell r="L888">
            <v>110.26865998304038</v>
          </cell>
        </row>
        <row r="889">
          <cell r="K889">
            <v>11949000</v>
          </cell>
          <cell r="L889">
            <v>102.87196061094701</v>
          </cell>
        </row>
        <row r="890">
          <cell r="K890">
            <v>408958.13047711784</v>
          </cell>
          <cell r="L890">
            <v>163.58325219084713</v>
          </cell>
        </row>
        <row r="891">
          <cell r="K891">
            <v>449164.55696202535</v>
          </cell>
          <cell r="L891">
            <v>102.08285385500575</v>
          </cell>
        </row>
        <row r="892">
          <cell r="K892">
            <v>769230.7692307692</v>
          </cell>
          <cell r="L892">
            <v>134.9527665317139</v>
          </cell>
        </row>
        <row r="893">
          <cell r="K893">
            <v>1947419.6689386563</v>
          </cell>
          <cell r="L893">
            <v>108.18998160770312</v>
          </cell>
        </row>
        <row r="894">
          <cell r="K894">
            <v>1363193.7682570596</v>
          </cell>
          <cell r="L894">
            <v>104.86105909669689</v>
          </cell>
        </row>
        <row r="895">
          <cell r="K895">
            <v>584225.900681597</v>
          </cell>
          <cell r="L895">
            <v>73.02823758519962</v>
          </cell>
        </row>
        <row r="896">
          <cell r="K896">
            <v>1265822.7848101268</v>
          </cell>
          <cell r="L896">
            <v>101.26582278481013</v>
          </cell>
        </row>
        <row r="897">
          <cell r="K897">
            <v>175267.77020447908</v>
          </cell>
          <cell r="L897">
            <v>97.37098344693283</v>
          </cell>
        </row>
        <row r="898">
          <cell r="K898">
            <v>1312560.8568646545</v>
          </cell>
          <cell r="L898">
            <v>188.31576138660753</v>
          </cell>
        </row>
        <row r="899">
          <cell r="K899">
            <v>6500000</v>
          </cell>
          <cell r="L899">
            <v>674.2738589211618</v>
          </cell>
        </row>
        <row r="900">
          <cell r="K900">
            <v>200000</v>
          </cell>
        </row>
        <row r="901">
          <cell r="K901">
            <v>1000000</v>
          </cell>
        </row>
        <row r="902">
          <cell r="K902">
            <v>5300000</v>
          </cell>
          <cell r="L902">
            <v>549.792531120332</v>
          </cell>
        </row>
        <row r="905">
          <cell r="K905">
            <v>0</v>
          </cell>
          <cell r="L905">
            <v>0</v>
          </cell>
        </row>
        <row r="918">
          <cell r="K918">
            <v>2462937.75</v>
          </cell>
          <cell r="L918">
            <v>146.2965630427603</v>
          </cell>
        </row>
        <row r="919">
          <cell r="K919">
            <v>1259000</v>
          </cell>
          <cell r="L919">
            <v>270.0934278696086</v>
          </cell>
        </row>
        <row r="920">
          <cell r="K920">
            <v>568841.2852969816</v>
          </cell>
          <cell r="L920">
            <v>199.59343343753739</v>
          </cell>
        </row>
        <row r="921">
          <cell r="K921">
            <v>318403.1158714703</v>
          </cell>
          <cell r="L921">
            <v>199.00194741966894</v>
          </cell>
        </row>
        <row r="922">
          <cell r="K922">
            <v>24342.745861733205</v>
          </cell>
          <cell r="L922">
            <v>121.71372930866602</v>
          </cell>
        </row>
        <row r="923">
          <cell r="K923">
            <v>4964946.445959104</v>
          </cell>
          <cell r="L923">
            <v>6206.18305744888</v>
          </cell>
        </row>
        <row r="924">
          <cell r="K924">
            <v>107108.0817916261</v>
          </cell>
          <cell r="L924">
            <v>153.0115454166087</v>
          </cell>
        </row>
        <row r="925">
          <cell r="K925">
            <v>194741.96689386564</v>
          </cell>
          <cell r="L925">
            <v>97.37098344693283</v>
          </cell>
        </row>
        <row r="926">
          <cell r="K926">
            <v>87633.88510223954</v>
          </cell>
          <cell r="L926">
            <v>125.19126443177078</v>
          </cell>
        </row>
        <row r="927">
          <cell r="K927">
            <v>34079.84420642649</v>
          </cell>
          <cell r="L927">
            <v>113.59948068808829</v>
          </cell>
        </row>
        <row r="928">
          <cell r="K928">
            <v>846718.5978578384</v>
          </cell>
          <cell r="L928">
            <v>319.5164520218258</v>
          </cell>
        </row>
        <row r="929">
          <cell r="K929">
            <v>315000</v>
          </cell>
          <cell r="L929">
            <v>315</v>
          </cell>
        </row>
        <row r="932">
          <cell r="K932">
            <v>315000</v>
          </cell>
          <cell r="L932">
            <v>315</v>
          </cell>
        </row>
        <row r="935">
          <cell r="K935">
            <v>0</v>
          </cell>
          <cell r="L935">
            <v>0</v>
          </cell>
        </row>
        <row r="959">
          <cell r="K959">
            <v>5910000</v>
          </cell>
          <cell r="L959">
            <v>0</v>
          </cell>
        </row>
        <row r="976">
          <cell r="K976">
            <v>1564189.2899999998</v>
          </cell>
          <cell r="L976">
            <v>453.53806475183103</v>
          </cell>
        </row>
        <row r="977">
          <cell r="K977">
            <v>522819</v>
          </cell>
          <cell r="L977">
            <v>370.5570912183712</v>
          </cell>
        </row>
        <row r="978">
          <cell r="K978">
            <v>292112.9503407985</v>
          </cell>
          <cell r="L978">
            <v>116.8451801363194</v>
          </cell>
        </row>
        <row r="979">
          <cell r="K979">
            <v>778967.8675754626</v>
          </cell>
          <cell r="L979">
            <v>97.37098344693283</v>
          </cell>
        </row>
        <row r="980">
          <cell r="K980">
            <v>126582.27848101268</v>
          </cell>
          <cell r="L980">
            <v>97.37098344693283</v>
          </cell>
        </row>
        <row r="981">
          <cell r="K981">
            <v>3602726.3875365146</v>
          </cell>
          <cell r="L981">
            <v>667.1715532475026</v>
          </cell>
        </row>
        <row r="982">
          <cell r="K982">
            <v>146056.47517039924</v>
          </cell>
          <cell r="L982">
            <v>121.71372930866605</v>
          </cell>
        </row>
        <row r="983">
          <cell r="K983">
            <v>4868549.172346641</v>
          </cell>
          <cell r="L983">
            <v>135.23747700962892</v>
          </cell>
        </row>
        <row r="984">
          <cell r="K984">
            <v>292112.9503407985</v>
          </cell>
          <cell r="L984">
            <v>97.37098344693283</v>
          </cell>
        </row>
        <row r="985">
          <cell r="K985">
            <v>4868.549172346641</v>
          </cell>
          <cell r="L985">
            <v>48.68549172346641</v>
          </cell>
        </row>
        <row r="986">
          <cell r="K986">
            <v>703882.1811100292</v>
          </cell>
          <cell r="L986">
            <v>73.78219927778085</v>
          </cell>
        </row>
        <row r="987">
          <cell r="K987">
            <v>7880000</v>
          </cell>
          <cell r="L987">
            <v>7880</v>
          </cell>
        </row>
        <row r="990">
          <cell r="K990">
            <v>7880000</v>
          </cell>
          <cell r="L990">
            <v>7880</v>
          </cell>
        </row>
        <row r="993">
          <cell r="K993">
            <v>0</v>
          </cell>
          <cell r="L993">
            <v>0</v>
          </cell>
        </row>
        <row r="1009">
          <cell r="K1009">
            <v>3041864.9999999995</v>
          </cell>
          <cell r="L1009">
            <v>103.65973969413906</v>
          </cell>
        </row>
        <row r="1010">
          <cell r="K1010">
            <v>967500</v>
          </cell>
          <cell r="L1010">
            <v>99.54195268902168</v>
          </cell>
        </row>
        <row r="1011">
          <cell r="K1011">
            <v>63291.13924050634</v>
          </cell>
          <cell r="L1011">
            <v>117.20581340834507</v>
          </cell>
        </row>
        <row r="1012">
          <cell r="K1012">
            <v>130963.97273612465</v>
          </cell>
          <cell r="L1012">
            <v>97.01035017490715</v>
          </cell>
        </row>
        <row r="1013">
          <cell r="K1013">
            <v>116845.18013631938</v>
          </cell>
          <cell r="L1013">
            <v>100.72860356579257</v>
          </cell>
        </row>
        <row r="1014">
          <cell r="K1014">
            <v>471275.55988315487</v>
          </cell>
          <cell r="L1014">
            <v>126.34733508931765</v>
          </cell>
        </row>
        <row r="1015">
          <cell r="K1015">
            <v>412852.9698149952</v>
          </cell>
          <cell r="L1015">
            <v>88.59505790021356</v>
          </cell>
        </row>
        <row r="1016">
          <cell r="K1016">
            <v>346640.70107108087</v>
          </cell>
          <cell r="L1016">
            <v>97.37098344693283</v>
          </cell>
        </row>
        <row r="1017">
          <cell r="K1017">
            <v>411879.2599805258</v>
          </cell>
          <cell r="L1017">
            <v>85.09902065713344</v>
          </cell>
        </row>
        <row r="1018">
          <cell r="K1018">
            <v>194741.96689386564</v>
          </cell>
          <cell r="L1018">
            <v>240.4221813504514</v>
          </cell>
        </row>
        <row r="1019">
          <cell r="K1019">
            <v>155715.67672833498</v>
          </cell>
          <cell r="L1019">
            <v>88.4748163229176</v>
          </cell>
        </row>
        <row r="1020">
          <cell r="K1020">
            <v>1160000</v>
          </cell>
          <cell r="L1020">
            <v>439.3939393939394</v>
          </cell>
        </row>
        <row r="1023">
          <cell r="K1023">
            <v>1160000</v>
          </cell>
          <cell r="L1023">
            <v>439.3939393939394</v>
          </cell>
        </row>
        <row r="1026">
          <cell r="K1026">
            <v>0</v>
          </cell>
          <cell r="L1026">
            <v>0</v>
          </cell>
        </row>
        <row r="1041">
          <cell r="K1041">
            <v>4163664.2399999998</v>
          </cell>
          <cell r="L1041">
            <v>178.77775712002045</v>
          </cell>
        </row>
        <row r="1042">
          <cell r="K1042">
            <v>1533986</v>
          </cell>
          <cell r="L1042">
            <v>164.2840619444385</v>
          </cell>
        </row>
        <row r="1043">
          <cell r="K1043">
            <v>22492.697176241483</v>
          </cell>
          <cell r="L1043">
            <v>249.91885751379428</v>
          </cell>
        </row>
        <row r="1044">
          <cell r="K1044">
            <v>109542.35637779943</v>
          </cell>
          <cell r="L1044">
            <v>219.08471275559887</v>
          </cell>
        </row>
        <row r="1045">
          <cell r="K1045">
            <v>2459591.041869523</v>
          </cell>
          <cell r="L1045">
            <v>189.19931091304022</v>
          </cell>
        </row>
        <row r="1046">
          <cell r="K1046">
            <v>1973709.8344693284</v>
          </cell>
          <cell r="L1046">
            <v>235.24551066380553</v>
          </cell>
        </row>
        <row r="1047">
          <cell r="K1047">
            <v>37974.6835443038</v>
          </cell>
          <cell r="L1047">
            <v>379.746835443038</v>
          </cell>
        </row>
        <row r="1048">
          <cell r="K1048">
            <v>5842.25900681597</v>
          </cell>
          <cell r="L1048">
            <v>97.37098344693284</v>
          </cell>
        </row>
        <row r="1049">
          <cell r="K1049">
            <v>970788.7049659202</v>
          </cell>
          <cell r="L1049">
            <v>360.88799441112275</v>
          </cell>
        </row>
        <row r="1050">
          <cell r="K1050">
            <v>11197.663096397275</v>
          </cell>
          <cell r="L1050">
            <v>223.9532619279455</v>
          </cell>
        </row>
        <row r="1051">
          <cell r="K1051">
            <v>485929.89289191825</v>
          </cell>
          <cell r="L1051">
            <v>242.96494644595913</v>
          </cell>
        </row>
        <row r="1052">
          <cell r="K1052">
            <v>452000</v>
          </cell>
          <cell r="L1052">
            <v>223.76237623762378</v>
          </cell>
        </row>
        <row r="1055">
          <cell r="K1055">
            <v>452000</v>
          </cell>
          <cell r="L1055">
            <v>370.4918032786885</v>
          </cell>
        </row>
        <row r="1057">
          <cell r="L1057">
            <v>0</v>
          </cell>
        </row>
        <row r="1058">
          <cell r="K1058">
            <v>0</v>
          </cell>
          <cell r="L1058">
            <v>0</v>
          </cell>
        </row>
        <row r="1071">
          <cell r="K1071">
            <v>1664776.7999999998</v>
          </cell>
          <cell r="L1071">
            <v>129.80260341742394</v>
          </cell>
        </row>
        <row r="1072">
          <cell r="K1072">
            <v>275900</v>
          </cell>
          <cell r="L1072">
            <v>146.66170529449286</v>
          </cell>
        </row>
        <row r="1073">
          <cell r="K1073">
            <v>90000</v>
          </cell>
          <cell r="L1073">
            <v>225</v>
          </cell>
        </row>
        <row r="1074">
          <cell r="K1074">
            <v>52000</v>
          </cell>
          <cell r="L1074">
            <v>100</v>
          </cell>
        </row>
        <row r="1075">
          <cell r="K1075">
            <v>32500</v>
          </cell>
          <cell r="L1075">
            <v>108.33333333333333</v>
          </cell>
        </row>
        <row r="1076">
          <cell r="K1076">
            <v>40000</v>
          </cell>
          <cell r="L1076">
            <v>160</v>
          </cell>
        </row>
        <row r="1077">
          <cell r="K1077">
            <v>26000</v>
          </cell>
          <cell r="L1077">
            <v>130</v>
          </cell>
        </row>
        <row r="1078">
          <cell r="K1078">
            <v>220000</v>
          </cell>
          <cell r="L1078">
            <v>100</v>
          </cell>
        </row>
        <row r="1079">
          <cell r="K1079">
            <v>25000</v>
          </cell>
          <cell r="L1079">
            <v>138.88888888888889</v>
          </cell>
        </row>
        <row r="1080">
          <cell r="K1080">
            <v>10000</v>
          </cell>
          <cell r="L1080">
            <v>100</v>
          </cell>
        </row>
        <row r="1081">
          <cell r="K1081">
            <v>44380</v>
          </cell>
          <cell r="L1081">
            <v>143.16129032258064</v>
          </cell>
        </row>
        <row r="1082">
          <cell r="K1082">
            <v>25000</v>
          </cell>
          <cell r="L1082">
            <v>147.05882352941177</v>
          </cell>
        </row>
        <row r="1085">
          <cell r="K1085">
            <v>25000</v>
          </cell>
          <cell r="L1085">
            <v>147.05882352941177</v>
          </cell>
        </row>
        <row r="1088">
          <cell r="K1088">
            <v>0</v>
          </cell>
          <cell r="L1088">
            <v>0</v>
          </cell>
        </row>
        <row r="1101">
          <cell r="K1101">
            <v>1828948.4999999998</v>
          </cell>
          <cell r="L1101">
            <v>127.85441802231816</v>
          </cell>
        </row>
        <row r="1102">
          <cell r="K1102">
            <v>612000</v>
          </cell>
          <cell r="L1102">
            <v>137.5821952453212</v>
          </cell>
        </row>
        <row r="1103">
          <cell r="K1103">
            <v>77896.78675754626</v>
          </cell>
          <cell r="L1103">
            <v>204.99154409880595</v>
          </cell>
        </row>
        <row r="1104">
          <cell r="K1104">
            <v>167185.97857838366</v>
          </cell>
          <cell r="L1104">
            <v>238.83711225483378</v>
          </cell>
        </row>
        <row r="1105">
          <cell r="K1105">
            <v>31061.34371957157</v>
          </cell>
          <cell r="L1105">
            <v>129.42226549821487</v>
          </cell>
        </row>
        <row r="1106">
          <cell r="K1106">
            <v>1774099.318403116</v>
          </cell>
          <cell r="L1106">
            <v>4435.24829600779</v>
          </cell>
        </row>
        <row r="1107">
          <cell r="K1107">
            <v>15384.615384615387</v>
          </cell>
          <cell r="L1107">
            <v>109.8901098901099</v>
          </cell>
        </row>
        <row r="1108">
          <cell r="K1108">
            <v>490749.75657254143</v>
          </cell>
          <cell r="L1108">
            <v>145.19223567234954</v>
          </cell>
        </row>
        <row r="1109">
          <cell r="K1109">
            <v>48685.49172346641</v>
          </cell>
          <cell r="L1109">
            <v>405.7124310288867</v>
          </cell>
        </row>
        <row r="1110">
          <cell r="K1110">
            <v>5842.25900681597</v>
          </cell>
          <cell r="L1110">
            <v>97.37098344693284</v>
          </cell>
        </row>
        <row r="1111">
          <cell r="K1111">
            <v>1230769.230769231</v>
          </cell>
          <cell r="L1111">
            <v>1663.2016632016637</v>
          </cell>
        </row>
        <row r="1112">
          <cell r="K1112">
            <v>160000</v>
          </cell>
          <cell r="L1112">
            <v>800</v>
          </cell>
        </row>
        <row r="1115">
          <cell r="K1115">
            <v>160000</v>
          </cell>
          <cell r="L1115">
            <v>800</v>
          </cell>
        </row>
        <row r="1118">
          <cell r="K1118">
            <v>0</v>
          </cell>
          <cell r="L1118">
            <v>0</v>
          </cell>
        </row>
        <row r="1132">
          <cell r="K1132">
            <v>555795</v>
          </cell>
          <cell r="L1132">
            <v>117.93332611892318</v>
          </cell>
        </row>
        <row r="1133">
          <cell r="K1133">
            <v>158000</v>
          </cell>
          <cell r="L1133">
            <v>124.04512730327464</v>
          </cell>
        </row>
        <row r="1134">
          <cell r="K1134">
            <v>111834.46932814023</v>
          </cell>
          <cell r="L1134">
            <v>183.335195619902</v>
          </cell>
        </row>
        <row r="1135">
          <cell r="K1135">
            <v>26971.762414800392</v>
          </cell>
          <cell r="L1135">
            <v>99.89541635111256</v>
          </cell>
        </row>
        <row r="1136">
          <cell r="K1136">
            <v>14216.163583252192</v>
          </cell>
          <cell r="L1136">
            <v>94.77442388834795</v>
          </cell>
        </row>
        <row r="1137">
          <cell r="K1137">
            <v>59591.04186952289</v>
          </cell>
          <cell r="L1137">
            <v>297.95520934761447</v>
          </cell>
        </row>
        <row r="1138">
          <cell r="K1138">
            <v>31713.72930866602</v>
          </cell>
          <cell r="L1138">
            <v>186.551348874506</v>
          </cell>
        </row>
        <row r="1139">
          <cell r="K1139">
            <v>71080.81791626096</v>
          </cell>
          <cell r="L1139">
            <v>98.72335821702912</v>
          </cell>
        </row>
        <row r="1140">
          <cell r="K1140">
            <v>11684.51801363194</v>
          </cell>
          <cell r="L1140">
            <v>97.37098344693284</v>
          </cell>
        </row>
        <row r="1141">
          <cell r="K1141">
            <v>5842.25900681597</v>
          </cell>
          <cell r="L1141">
            <v>73.02823758519962</v>
          </cell>
        </row>
        <row r="1142">
          <cell r="K1142">
            <v>474997.07887049665</v>
          </cell>
          <cell r="L1142">
            <v>233.9887088032003</v>
          </cell>
        </row>
        <row r="1143">
          <cell r="K1143">
            <v>23254</v>
          </cell>
          <cell r="L1143">
            <v>27.35764705882353</v>
          </cell>
        </row>
        <row r="1146">
          <cell r="K1146">
            <v>23254</v>
          </cell>
          <cell r="L1146">
            <v>27.35764705882353</v>
          </cell>
        </row>
        <row r="1149">
          <cell r="K1149">
            <v>0</v>
          </cell>
          <cell r="L1149">
            <v>0</v>
          </cell>
        </row>
        <row r="1174">
          <cell r="K1174">
            <v>475695.31499999994</v>
          </cell>
          <cell r="L1174">
            <v>116.1501628608821</v>
          </cell>
        </row>
        <row r="1175">
          <cell r="K1175">
            <v>320870</v>
          </cell>
          <cell r="L1175">
            <v>261.990299982037</v>
          </cell>
        </row>
        <row r="1176">
          <cell r="K1176">
            <v>19474.196689386565</v>
          </cell>
          <cell r="L1176">
            <v>129.82797792924376</v>
          </cell>
        </row>
        <row r="1177">
          <cell r="K1177">
            <v>34079.84420642649</v>
          </cell>
          <cell r="L1177">
            <v>106.49951314508277</v>
          </cell>
        </row>
        <row r="1178">
          <cell r="K1178">
            <v>0</v>
          </cell>
        </row>
        <row r="1179">
          <cell r="K1179">
            <v>9737.098344693282</v>
          </cell>
          <cell r="L1179">
            <v>97.37098344693283</v>
          </cell>
        </row>
        <row r="1180">
          <cell r="K1180">
            <v>973.7098344693283</v>
          </cell>
          <cell r="L1180">
            <v>48.68549172346641</v>
          </cell>
        </row>
        <row r="1181">
          <cell r="K1181">
            <v>10710.80817916261</v>
          </cell>
          <cell r="L1181">
            <v>357.02693930542034</v>
          </cell>
        </row>
        <row r="1182">
          <cell r="K1182">
            <v>4868.549172346641</v>
          </cell>
          <cell r="L1182">
            <v>486.8549172346641</v>
          </cell>
        </row>
        <row r="1183">
          <cell r="K1183">
            <v>973.7098344693283</v>
          </cell>
          <cell r="L1183">
            <v>19.474196689386567</v>
          </cell>
        </row>
        <row r="1184">
          <cell r="K1184">
            <v>314800.3894839338</v>
          </cell>
          <cell r="L1184">
            <v>642.4497744570077</v>
          </cell>
        </row>
        <row r="1185">
          <cell r="K1185">
            <v>0</v>
          </cell>
          <cell r="L1185">
            <v>0</v>
          </cell>
        </row>
        <row r="1191">
          <cell r="K1191">
            <v>0</v>
          </cell>
          <cell r="L1191">
            <v>0</v>
          </cell>
        </row>
        <row r="1204">
          <cell r="K1204">
            <v>1173790.395</v>
          </cell>
          <cell r="L1204">
            <v>133.5564672671333</v>
          </cell>
        </row>
        <row r="1205">
          <cell r="K1205">
            <v>341715</v>
          </cell>
          <cell r="L1205">
            <v>182.59858929143957</v>
          </cell>
        </row>
        <row r="1206">
          <cell r="K1206">
            <v>244401.16845180138</v>
          </cell>
          <cell r="L1206">
            <v>488.8023369036028</v>
          </cell>
        </row>
        <row r="1207">
          <cell r="K1207">
            <v>89464.45959104187</v>
          </cell>
          <cell r="L1207">
            <v>154.24906826041703</v>
          </cell>
        </row>
        <row r="1208">
          <cell r="K1208">
            <v>38948.39337877313</v>
          </cell>
          <cell r="L1208">
            <v>108.18998160770315</v>
          </cell>
        </row>
        <row r="1209">
          <cell r="K1209">
            <v>74888.02336903603</v>
          </cell>
          <cell r="L1209">
            <v>178.30481754532389</v>
          </cell>
        </row>
        <row r="1210">
          <cell r="K1210">
            <v>19474.196689386565</v>
          </cell>
          <cell r="L1210">
            <v>162.28497241155472</v>
          </cell>
        </row>
        <row r="1211">
          <cell r="K1211">
            <v>76630.96397273614</v>
          </cell>
          <cell r="L1211">
            <v>510.8730931515742</v>
          </cell>
        </row>
        <row r="1212">
          <cell r="K1212">
            <v>41869.52288218111</v>
          </cell>
          <cell r="L1212">
            <v>104.67380720545279</v>
          </cell>
        </row>
        <row r="1213">
          <cell r="K1213">
            <v>9737.098344693282</v>
          </cell>
          <cell r="L1213">
            <v>108.18998160770315</v>
          </cell>
        </row>
        <row r="1214">
          <cell r="K1214">
            <v>274878.2862706914</v>
          </cell>
          <cell r="L1214">
            <v>381.77539759818245</v>
          </cell>
        </row>
        <row r="1215">
          <cell r="K1215">
            <v>172000</v>
          </cell>
          <cell r="L1215">
            <v>688</v>
          </cell>
        </row>
        <row r="1218">
          <cell r="K1218">
            <v>172000</v>
          </cell>
          <cell r="L1218">
            <v>688</v>
          </cell>
        </row>
        <row r="1221">
          <cell r="K1221">
            <v>0</v>
          </cell>
          <cell r="L1221">
            <v>0</v>
          </cell>
        </row>
        <row r="1236">
          <cell r="K1236">
            <v>701067.6</v>
          </cell>
          <cell r="L1236">
            <v>143.96939353863593</v>
          </cell>
        </row>
        <row r="1237">
          <cell r="K1237">
            <v>226000</v>
          </cell>
          <cell r="L1237">
            <v>192.21773336168405</v>
          </cell>
        </row>
        <row r="1238">
          <cell r="K1238">
            <v>63291.13924050634</v>
          </cell>
          <cell r="L1238">
            <v>126.58227848101266</v>
          </cell>
        </row>
        <row r="1239">
          <cell r="K1239">
            <v>30185.004868549175</v>
          </cell>
          <cell r="L1239">
            <v>116.09617257134298</v>
          </cell>
        </row>
        <row r="1240">
          <cell r="K1240">
            <v>25316.455696202534</v>
          </cell>
          <cell r="L1240">
            <v>66.62225183211193</v>
          </cell>
        </row>
        <row r="1241">
          <cell r="K1241">
            <v>37195.71567672834</v>
          </cell>
          <cell r="L1241">
            <v>185.9785783836417</v>
          </cell>
        </row>
        <row r="1242">
          <cell r="K1242">
            <v>7789.678675754626</v>
          </cell>
          <cell r="L1242">
            <v>194.74196689386565</v>
          </cell>
        </row>
        <row r="1243">
          <cell r="K1243">
            <v>103213.2424537488</v>
          </cell>
          <cell r="L1243">
            <v>57.34069025208266</v>
          </cell>
        </row>
        <row r="1244">
          <cell r="K1244">
            <v>21713.72930866602</v>
          </cell>
          <cell r="L1244">
            <v>155.09806649047158</v>
          </cell>
        </row>
        <row r="1245">
          <cell r="K1245">
            <v>4186.952288218112</v>
          </cell>
          <cell r="L1245">
            <v>139.56507627393705</v>
          </cell>
        </row>
        <row r="1246">
          <cell r="K1246">
            <v>170496.59201557937</v>
          </cell>
          <cell r="L1246">
            <v>101.48606667594011</v>
          </cell>
        </row>
        <row r="1247">
          <cell r="K1247">
            <v>80000</v>
          </cell>
          <cell r="L1247">
            <v>100</v>
          </cell>
        </row>
        <row r="1250">
          <cell r="K1250">
            <v>80000</v>
          </cell>
          <cell r="L1250">
            <v>100</v>
          </cell>
        </row>
        <row r="1253">
          <cell r="K1253">
            <v>0</v>
          </cell>
        </row>
        <row r="1266">
          <cell r="K1266">
            <v>788669.9999999999</v>
          </cell>
          <cell r="L1266">
            <v>152.739716741971</v>
          </cell>
        </row>
        <row r="1267">
          <cell r="K1267">
            <v>182870</v>
          </cell>
          <cell r="L1267">
            <v>149.31332364420206</v>
          </cell>
        </row>
        <row r="1268">
          <cell r="K1268">
            <v>82765.3359298929</v>
          </cell>
          <cell r="L1268">
            <v>103.45666991236612</v>
          </cell>
        </row>
        <row r="1269">
          <cell r="K1269">
            <v>29211.295034079845</v>
          </cell>
          <cell r="L1269">
            <v>97.37098344693281</v>
          </cell>
        </row>
        <row r="1270">
          <cell r="K1270">
            <v>29211.295034079845</v>
          </cell>
          <cell r="L1270">
            <v>97.37098344693281</v>
          </cell>
        </row>
        <row r="1271">
          <cell r="K1271">
            <v>24342.745861733205</v>
          </cell>
          <cell r="L1271">
            <v>97.37098344693283</v>
          </cell>
        </row>
        <row r="1272">
          <cell r="K1272">
            <v>13631.937682570595</v>
          </cell>
          <cell r="L1272">
            <v>136.31937682570594</v>
          </cell>
        </row>
        <row r="1273">
          <cell r="K1273">
            <v>38948.39337877313</v>
          </cell>
          <cell r="L1273">
            <v>55.64056196967589</v>
          </cell>
        </row>
        <row r="1274">
          <cell r="K1274">
            <v>29211.295034079845</v>
          </cell>
          <cell r="L1274">
            <v>97.37098344693281</v>
          </cell>
        </row>
        <row r="1275">
          <cell r="K1275">
            <v>4868.549172346641</v>
          </cell>
          <cell r="L1275">
            <v>97.37098344693283</v>
          </cell>
        </row>
        <row r="1276">
          <cell r="K1276">
            <v>176241.48003894842</v>
          </cell>
          <cell r="L1276">
            <v>111.54524053098001</v>
          </cell>
        </row>
        <row r="1277">
          <cell r="K1277">
            <v>410000</v>
          </cell>
          <cell r="L1277">
            <v>100</v>
          </cell>
        </row>
        <row r="1280">
          <cell r="K1280">
            <v>410000</v>
          </cell>
          <cell r="L1280">
            <v>100</v>
          </cell>
        </row>
        <row r="1283">
          <cell r="K1283">
            <v>0</v>
          </cell>
          <cell r="L1283">
            <v>0</v>
          </cell>
        </row>
        <row r="1296">
          <cell r="K1296">
            <v>733090.5</v>
          </cell>
          <cell r="L1296">
            <v>137.5388832395883</v>
          </cell>
        </row>
        <row r="1297">
          <cell r="K1297">
            <v>208900</v>
          </cell>
          <cell r="L1297">
            <v>203.05604696825367</v>
          </cell>
        </row>
        <row r="1298">
          <cell r="K1298">
            <v>48685.49172346641</v>
          </cell>
          <cell r="L1298">
            <v>91.85941834616304</v>
          </cell>
        </row>
        <row r="1299">
          <cell r="K1299">
            <v>31158.714703018504</v>
          </cell>
          <cell r="L1299">
            <v>207.72476468679005</v>
          </cell>
        </row>
        <row r="1300">
          <cell r="K1300">
            <v>24342.745861733205</v>
          </cell>
          <cell r="L1300">
            <v>121.71372930866602</v>
          </cell>
        </row>
        <row r="1301">
          <cell r="K1301">
            <v>20126.582278481015</v>
          </cell>
          <cell r="L1301">
            <v>80.50632911392405</v>
          </cell>
        </row>
        <row r="1302">
          <cell r="K1302">
            <v>14605.647517039923</v>
          </cell>
          <cell r="L1302">
            <v>292.1129503407985</v>
          </cell>
        </row>
        <row r="1303">
          <cell r="K1303">
            <v>176728.33495618307</v>
          </cell>
          <cell r="L1303">
            <v>107.10808179162609</v>
          </cell>
        </row>
        <row r="1304">
          <cell r="K1304">
            <v>9737.098344693282</v>
          </cell>
          <cell r="L1304">
            <v>38.948393378773126</v>
          </cell>
        </row>
        <row r="1305">
          <cell r="K1305">
            <v>973.7098344693283</v>
          </cell>
          <cell r="L1305">
            <v>97.37098344693283</v>
          </cell>
        </row>
        <row r="1306">
          <cell r="K1306">
            <v>45277.50730282376</v>
          </cell>
          <cell r="L1306">
            <v>53.267655650380895</v>
          </cell>
        </row>
        <row r="1307">
          <cell r="K1307">
            <v>100000</v>
          </cell>
          <cell r="L1307">
            <v>100</v>
          </cell>
        </row>
        <row r="1310">
          <cell r="K1310">
            <v>100000</v>
          </cell>
          <cell r="L1310">
            <v>100</v>
          </cell>
        </row>
        <row r="1313">
          <cell r="K1313">
            <v>0</v>
          </cell>
          <cell r="L1313">
            <v>0</v>
          </cell>
        </row>
        <row r="1326">
          <cell r="K1326">
            <v>342184.45499999996</v>
          </cell>
          <cell r="L1326">
            <v>123.40710506670128</v>
          </cell>
        </row>
        <row r="1327">
          <cell r="K1327">
            <v>70525</v>
          </cell>
          <cell r="L1327">
            <v>104.31766411265274</v>
          </cell>
        </row>
        <row r="1328">
          <cell r="K1328">
            <v>85782.86270691335</v>
          </cell>
          <cell r="L1328">
            <v>225.7443755445088</v>
          </cell>
        </row>
        <row r="1329">
          <cell r="K1329">
            <v>19474.196689386565</v>
          </cell>
          <cell r="L1329">
            <v>97.37098344693283</v>
          </cell>
        </row>
        <row r="1330">
          <cell r="K1330">
            <v>34079.84420642649</v>
          </cell>
          <cell r="L1330">
            <v>117.51670416009135</v>
          </cell>
        </row>
        <row r="1331">
          <cell r="K1331">
            <v>12658.227848101267</v>
          </cell>
          <cell r="L1331">
            <v>115.07479861910244</v>
          </cell>
        </row>
        <row r="1332">
          <cell r="K1332">
            <v>2921.129503407985</v>
          </cell>
        </row>
        <row r="1333">
          <cell r="K1333">
            <v>116845.18013631938</v>
          </cell>
          <cell r="L1333">
            <v>111.28112393935179</v>
          </cell>
        </row>
        <row r="1334">
          <cell r="K1334">
            <v>5842.25900681597</v>
          </cell>
          <cell r="L1334">
            <v>146.05647517039924</v>
          </cell>
        </row>
        <row r="1335">
          <cell r="K1335">
            <v>0</v>
          </cell>
        </row>
        <row r="1336">
          <cell r="K1336">
            <v>145796.49464459592</v>
          </cell>
          <cell r="L1336">
            <v>239.010646958354</v>
          </cell>
        </row>
        <row r="1337">
          <cell r="K1337">
            <v>8500</v>
          </cell>
          <cell r="L1337">
            <v>56.666666666666664</v>
          </cell>
        </row>
        <row r="1340">
          <cell r="K1340">
            <v>8500</v>
          </cell>
          <cell r="L1340">
            <v>56.666666666666664</v>
          </cell>
        </row>
        <row r="1343">
          <cell r="K1343">
            <v>0</v>
          </cell>
          <cell r="L1343">
            <v>0</v>
          </cell>
        </row>
        <row r="1356">
          <cell r="K1356">
            <v>443697.25499999995</v>
          </cell>
          <cell r="L1356">
            <v>151.45473738466734</v>
          </cell>
        </row>
        <row r="1357">
          <cell r="K1357">
            <v>112515</v>
          </cell>
          <cell r="L1357">
            <v>143.5451564752561</v>
          </cell>
        </row>
        <row r="1358">
          <cell r="K1358">
            <v>31158.714703018504</v>
          </cell>
          <cell r="L1358">
            <v>155.79357351509253</v>
          </cell>
        </row>
        <row r="1359">
          <cell r="K1359">
            <v>5842.25900681597</v>
          </cell>
          <cell r="L1359">
            <v>97.37098344693284</v>
          </cell>
        </row>
        <row r="1360">
          <cell r="K1360">
            <v>3894.839337877313</v>
          </cell>
          <cell r="L1360">
            <v>97.37098344693283</v>
          </cell>
        </row>
        <row r="1361">
          <cell r="K1361">
            <v>22395.32619279455</v>
          </cell>
          <cell r="L1361">
            <v>139.97078870496594</v>
          </cell>
        </row>
        <row r="1362">
          <cell r="K1362">
            <v>6815.9688412852975</v>
          </cell>
          <cell r="L1362">
            <v>170.39922103213243</v>
          </cell>
        </row>
        <row r="1363">
          <cell r="K1363">
            <v>0</v>
          </cell>
        </row>
        <row r="1364">
          <cell r="K1364">
            <v>9737.098344693282</v>
          </cell>
          <cell r="L1364">
            <v>97.37098344693283</v>
          </cell>
        </row>
        <row r="1365">
          <cell r="K1365">
            <v>1460.5647517039924</v>
          </cell>
          <cell r="L1365">
            <v>146.05647517039924</v>
          </cell>
        </row>
        <row r="1366">
          <cell r="K1366">
            <v>82494.64459591043</v>
          </cell>
          <cell r="L1366">
            <v>116.1896402759302</v>
          </cell>
        </row>
        <row r="1367">
          <cell r="K1367">
            <v>40000</v>
          </cell>
          <cell r="L1367">
            <v>400</v>
          </cell>
        </row>
        <row r="1370">
          <cell r="K1370">
            <v>40000</v>
          </cell>
          <cell r="L1370">
            <v>400</v>
          </cell>
        </row>
        <row r="1373">
          <cell r="K1373">
            <v>0</v>
          </cell>
          <cell r="L1373">
            <v>0</v>
          </cell>
        </row>
        <row r="1386">
          <cell r="K1386">
            <v>17578424.474999998</v>
          </cell>
          <cell r="L1386">
            <v>114.49274208576144</v>
          </cell>
        </row>
        <row r="1387">
          <cell r="K1387">
            <v>5477285</v>
          </cell>
          <cell r="L1387">
            <v>108.75999603663216</v>
          </cell>
        </row>
        <row r="1388">
          <cell r="K1388">
            <v>389483.9337877313</v>
          </cell>
          <cell r="L1388">
            <v>111.28112393935179</v>
          </cell>
        </row>
        <row r="1389">
          <cell r="K1389">
            <v>467380.7205452775</v>
          </cell>
          <cell r="L1389">
            <v>111.28112393935179</v>
          </cell>
        </row>
        <row r="1390">
          <cell r="K1390">
            <v>370009.7370983447</v>
          </cell>
          <cell r="L1390">
            <v>112.12416275707415</v>
          </cell>
        </row>
        <row r="1391">
          <cell r="K1391">
            <v>175267.77020447908</v>
          </cell>
          <cell r="L1391">
            <v>103.09868835557592</v>
          </cell>
        </row>
        <row r="1392">
          <cell r="K1392">
            <v>564751.7039922103</v>
          </cell>
          <cell r="L1392">
            <v>141.18792599805258</v>
          </cell>
        </row>
        <row r="1393">
          <cell r="K1393">
            <v>506329.1139240507</v>
          </cell>
          <cell r="L1393">
            <v>194.74196689386565</v>
          </cell>
        </row>
        <row r="1394">
          <cell r="K1394">
            <v>418695.22882181115</v>
          </cell>
          <cell r="L1394">
            <v>104.67380720545279</v>
          </cell>
        </row>
        <row r="1395">
          <cell r="K1395">
            <v>165530.6718597858</v>
          </cell>
          <cell r="L1395">
            <v>150.48242896344163</v>
          </cell>
        </row>
        <row r="1396">
          <cell r="K1396">
            <v>2560856.8646543333</v>
          </cell>
          <cell r="L1396">
            <v>102.43427458617333</v>
          </cell>
        </row>
        <row r="1397">
          <cell r="K1397">
            <v>1150000</v>
          </cell>
          <cell r="L1397">
            <v>95.83333333333334</v>
          </cell>
        </row>
        <row r="1400">
          <cell r="K1400">
            <v>1150000</v>
          </cell>
          <cell r="L1400">
            <v>95.83333333333334</v>
          </cell>
        </row>
        <row r="1402">
          <cell r="K1402">
            <v>0</v>
          </cell>
          <cell r="L1402">
            <v>0</v>
          </cell>
        </row>
        <row r="1403">
          <cell r="K1403">
            <v>0</v>
          </cell>
          <cell r="L1403">
            <v>0</v>
          </cell>
        </row>
        <row r="1416">
          <cell r="K1416">
            <v>612812.115</v>
          </cell>
          <cell r="L1416">
            <v>144.78076943976527</v>
          </cell>
        </row>
        <row r="1417">
          <cell r="K1417">
            <v>418624</v>
          </cell>
          <cell r="L1417">
            <v>213.6294512089325</v>
          </cell>
        </row>
        <row r="1418">
          <cell r="K1418">
            <v>48685.49172346641</v>
          </cell>
          <cell r="L1418">
            <v>60.85686465433301</v>
          </cell>
        </row>
        <row r="1419">
          <cell r="K1419">
            <v>30671.85978578384</v>
          </cell>
          <cell r="L1419">
            <v>102.23953261927947</v>
          </cell>
        </row>
        <row r="1420">
          <cell r="K1420">
            <v>19805.258033106136</v>
          </cell>
          <cell r="L1420">
            <v>86.10981753524408</v>
          </cell>
        </row>
        <row r="1421">
          <cell r="K1421">
            <v>35053.55404089582</v>
          </cell>
          <cell r="L1421">
            <v>116.8451801363194</v>
          </cell>
        </row>
        <row r="1422">
          <cell r="K1422">
            <v>24342.745861733205</v>
          </cell>
          <cell r="L1422">
            <v>121.71372930866602</v>
          </cell>
        </row>
        <row r="1423">
          <cell r="K1423">
            <v>49659.20155793574</v>
          </cell>
          <cell r="L1423">
            <v>124.14800389483935</v>
          </cell>
        </row>
        <row r="1424">
          <cell r="K1424">
            <v>48685.49172346641</v>
          </cell>
          <cell r="L1424">
            <v>324.56994482310944</v>
          </cell>
        </row>
        <row r="1425">
          <cell r="K1425">
            <v>6815.9688412852975</v>
          </cell>
          <cell r="L1425">
            <v>136.31937682570594</v>
          </cell>
        </row>
        <row r="1426">
          <cell r="K1426">
            <v>292645.56962025317</v>
          </cell>
          <cell r="L1426">
            <v>365.80696202531647</v>
          </cell>
        </row>
        <row r="1427">
          <cell r="K1427">
            <v>190000</v>
          </cell>
          <cell r="L1427">
            <v>100</v>
          </cell>
        </row>
        <row r="1430">
          <cell r="K1430">
            <v>190000</v>
          </cell>
          <cell r="L1430">
            <v>100</v>
          </cell>
        </row>
        <row r="1433">
          <cell r="K1433">
            <v>0</v>
          </cell>
          <cell r="L14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99"/>
  <sheetViews>
    <sheetView tabSelected="1" zoomScalePageLayoutView="0" workbookViewId="0" topLeftCell="A34">
      <selection activeCell="D39" sqref="D39:D41"/>
    </sheetView>
  </sheetViews>
  <sheetFormatPr defaultColWidth="9.140625" defaultRowHeight="12.75"/>
  <cols>
    <col min="1" max="1" width="3.00390625" style="0" customWidth="1"/>
    <col min="2" max="2" width="36.140625" style="0" customWidth="1"/>
    <col min="3" max="3" width="9.8515625" style="0" customWidth="1"/>
    <col min="4" max="4" width="18.28125" style="0" customWidth="1"/>
    <col min="5" max="8" width="13.7109375" style="0" customWidth="1"/>
    <col min="9" max="9" width="7.57421875" style="0" customWidth="1"/>
    <col min="10" max="10" width="13.7109375" style="0" customWidth="1"/>
    <col min="11" max="11" width="9.8515625" style="0" hidden="1" customWidth="1"/>
    <col min="12" max="12" width="9.8515625" style="1" hidden="1" customWidth="1"/>
    <col min="13" max="13" width="13.57421875" style="2" hidden="1" customWidth="1"/>
    <col min="14" max="14" width="15.00390625" style="1" hidden="1" customWidth="1"/>
    <col min="15" max="15" width="0" style="0" hidden="1" customWidth="1"/>
    <col min="16" max="16" width="12.8515625" style="0" hidden="1" customWidth="1"/>
    <col min="17" max="17" width="15.00390625" style="0" hidden="1" customWidth="1"/>
    <col min="18" max="40" width="0" style="0" hidden="1" customWidth="1"/>
    <col min="41" max="41" width="9.140625" style="0" hidden="1" customWidth="1"/>
  </cols>
  <sheetData>
    <row r="1" ht="12.75" hidden="1"/>
    <row r="2" ht="21.75" customHeight="1" hidden="1"/>
    <row r="3" spans="1:12" ht="12" customHeight="1" hidden="1">
      <c r="A3" s="168"/>
      <c r="B3" s="171" t="s">
        <v>0</v>
      </c>
      <c r="C3" s="168" t="s">
        <v>1</v>
      </c>
      <c r="D3" s="192" t="s">
        <v>3</v>
      </c>
      <c r="E3" s="4"/>
      <c r="F3" s="4"/>
      <c r="G3" s="4"/>
      <c r="H3" s="4"/>
      <c r="I3" s="4"/>
      <c r="J3" s="4"/>
      <c r="K3" s="168" t="s">
        <v>4</v>
      </c>
      <c r="L3" s="5"/>
    </row>
    <row r="4" spans="1:12" ht="12" customHeight="1" hidden="1">
      <c r="A4" s="169"/>
      <c r="B4" s="172"/>
      <c r="C4" s="169"/>
      <c r="D4" s="193"/>
      <c r="E4" s="7"/>
      <c r="F4" s="7"/>
      <c r="G4" s="7"/>
      <c r="H4" s="7"/>
      <c r="I4" s="7"/>
      <c r="J4" s="7"/>
      <c r="K4" s="169"/>
      <c r="L4" s="5"/>
    </row>
    <row r="5" spans="1:12" ht="25.5" customHeight="1" hidden="1">
      <c r="A5" s="170"/>
      <c r="B5" s="173"/>
      <c r="C5" s="170"/>
      <c r="D5" s="10" t="s">
        <v>5</v>
      </c>
      <c r="E5" s="10"/>
      <c r="F5" s="10"/>
      <c r="G5" s="10"/>
      <c r="H5" s="10"/>
      <c r="I5" s="10"/>
      <c r="J5" s="10"/>
      <c r="K5" s="9" t="s">
        <v>6</v>
      </c>
      <c r="L5" s="11"/>
    </row>
    <row r="6" spans="1:12" ht="12" customHeight="1" hidden="1">
      <c r="A6" s="12"/>
      <c r="B6" s="13">
        <v>2</v>
      </c>
      <c r="C6" s="12">
        <v>3</v>
      </c>
      <c r="D6" s="14">
        <v>9</v>
      </c>
      <c r="E6" s="14"/>
      <c r="F6" s="14"/>
      <c r="G6" s="14"/>
      <c r="H6" s="14"/>
      <c r="I6" s="14"/>
      <c r="J6" s="14"/>
      <c r="K6" s="14">
        <v>11</v>
      </c>
      <c r="L6" s="11"/>
    </row>
    <row r="7" spans="1:14" s="121" customFormat="1" ht="12" customHeight="1" hidden="1">
      <c r="A7" s="15"/>
      <c r="B7" s="16" t="s">
        <v>7</v>
      </c>
      <c r="C7" s="15"/>
      <c r="D7" s="17" t="e">
        <f>+SUM(D8:D18)</f>
        <v>#REF!</v>
      </c>
      <c r="E7" s="17"/>
      <c r="F7" s="17"/>
      <c r="G7" s="17"/>
      <c r="H7" s="17"/>
      <c r="I7" s="17"/>
      <c r="J7" s="17"/>
      <c r="K7" s="17"/>
      <c r="L7" s="18"/>
      <c r="M7" s="119"/>
      <c r="N7" s="120"/>
    </row>
    <row r="8" spans="1:14" s="124" customFormat="1" ht="12" customHeight="1" hidden="1">
      <c r="A8" s="22"/>
      <c r="B8" s="23" t="s">
        <v>8</v>
      </c>
      <c r="C8" s="22">
        <v>611100</v>
      </c>
      <c r="D8" s="24">
        <f>'[1]DETALJNI PRIKAZ'!K10+'[1]DETALJNI PRIKAZ'!K41+'[1]DETALJNI PRIKAZ'!K74+'[1]DETALJNI PRIKAZ'!K109+'[1]DETALJNI PRIKAZ'!K144+'[1]DETALJNI PRIKAZ'!K173+'[1]DETALJNI PRIKAZ'!K203+'[1]DETALJNI PRIKAZ'!K233+'[1]DETALJNI PRIKAZ'!K263+'[1]DETALJNI PRIKAZ'!K293+'[1]DETALJNI PRIKAZ'!K322+'[1]DETALJNI PRIKAZ'!K352+'[1]DETALJNI PRIKAZ'!K388+'[1]DETALJNI PRIKAZ'!K418+'[1]DETALJNI PRIKAZ'!K450+'[1]DETALJNI PRIKAZ'!K482+'[1]DETALJNI PRIKAZ'!K512+'[1]DETALJNI PRIKAZ'!K542+'[1]DETALJNI PRIKAZ'!K583+'[1]DETALJNI PRIKAZ'!K613+'[1]DETALJNI PRIKAZ'!K643+'[1]DETALJNI PRIKAZ'!K673+'[1]DETALJNI PRIKAZ'!K703+'[1]DETALJNI PRIKAZ'!K753+'[1]DETALJNI PRIKAZ'!K783+'[1]DETALJNI PRIKAZ'!K818+'[1]DETALJNI PRIKAZ'!K858+'[1]DETALJNI PRIKAZ'!K888+'[1]DETALJNI PRIKAZ'!K918+'[1]DETALJNI PRIKAZ'!K976+'[1]DETALJNI PRIKAZ'!K1009+'[1]DETALJNI PRIKAZ'!K1041+'[1]DETALJNI PRIKAZ'!K1071+'[1]DETALJNI PRIKAZ'!K1101+'[1]DETALJNI PRIKAZ'!K1132+'[1]DETALJNI PRIKAZ'!K1174+'[1]DETALJNI PRIKAZ'!K1204+'[1]DETALJNI PRIKAZ'!K1236+'[1]DETALJNI PRIKAZ'!K1266+'[1]DETALJNI PRIKAZ'!K1296+'[1]DETALJNI PRIKAZ'!K1326+'[1]DETALJNI PRIKAZ'!K1356+'[1]DETALJNI PRIKAZ'!K1386+'[1]DETALJNI PRIKAZ'!K1416</f>
        <v>423119908.9867956</v>
      </c>
      <c r="E8" s="24"/>
      <c r="F8" s="24"/>
      <c r="G8" s="24"/>
      <c r="H8" s="24"/>
      <c r="I8" s="24"/>
      <c r="J8" s="24"/>
      <c r="K8" s="24" t="e">
        <f>'[1]DETALJNI PRIKAZ'!L10+'[1]DETALJNI PRIKAZ'!L41+'[1]DETALJNI PRIKAZ'!L74+'[1]DETALJNI PRIKAZ'!L109+'[1]DETALJNI PRIKAZ'!L144+'[1]DETALJNI PRIKAZ'!L173+'[1]DETALJNI PRIKAZ'!L203+'[1]DETALJNI PRIKAZ'!L233+'[1]DETALJNI PRIKAZ'!L263+'[1]DETALJNI PRIKAZ'!L293+'[1]DETALJNI PRIKAZ'!L322+'[1]DETALJNI PRIKAZ'!L352+'[1]DETALJNI PRIKAZ'!L388+'[1]DETALJNI PRIKAZ'!L418+'[1]DETALJNI PRIKAZ'!L450+'[1]DETALJNI PRIKAZ'!L482+'[1]DETALJNI PRIKAZ'!L512+'[1]DETALJNI PRIKAZ'!L542+'[1]DETALJNI PRIKAZ'!L583+'[1]DETALJNI PRIKAZ'!L613+'[1]DETALJNI PRIKAZ'!L643+'[1]DETALJNI PRIKAZ'!L673+'[1]DETALJNI PRIKAZ'!L703+'[1]DETALJNI PRIKAZ'!L753+'[1]DETALJNI PRIKAZ'!L783+'[1]DETALJNI PRIKAZ'!L818+'[1]DETALJNI PRIKAZ'!L858+'[1]DETALJNI PRIKAZ'!L888+'[1]DETALJNI PRIKAZ'!L918+'[1]DETALJNI PRIKAZ'!L976+'[1]DETALJNI PRIKAZ'!L1009+'[1]DETALJNI PRIKAZ'!L1041+'[1]DETALJNI PRIKAZ'!L1071+'[1]DETALJNI PRIKAZ'!L1101+'[1]DETALJNI PRIKAZ'!L1132+'[1]DETALJNI PRIKAZ'!L1174+'[1]DETALJNI PRIKAZ'!L1204+'[1]DETALJNI PRIKAZ'!L1236+'[1]DETALJNI PRIKAZ'!L1266+'[1]DETALJNI PRIKAZ'!L1296+'[1]DETALJNI PRIKAZ'!L1326+'[1]DETALJNI PRIKAZ'!L1356+'[1]DETALJNI PRIKAZ'!L1386+'[1]DETALJNI PRIKAZ'!L1416</f>
        <v>#REF!</v>
      </c>
      <c r="L8" s="25"/>
      <c r="M8" s="122"/>
      <c r="N8" s="123"/>
    </row>
    <row r="9" spans="1:14" s="124" customFormat="1" ht="12" customHeight="1" hidden="1">
      <c r="A9" s="29"/>
      <c r="B9" s="30" t="s">
        <v>9</v>
      </c>
      <c r="C9" s="29">
        <v>611200</v>
      </c>
      <c r="D9" s="24">
        <f>'[1]DETALJNI PRIKAZ'!K11+'[1]DETALJNI PRIKAZ'!K42+'[1]DETALJNI PRIKAZ'!K75+'[1]DETALJNI PRIKAZ'!K110+'[1]DETALJNI PRIKAZ'!K145+'[1]DETALJNI PRIKAZ'!K174+'[1]DETALJNI PRIKAZ'!K204+'[1]DETALJNI PRIKAZ'!K234+'[1]DETALJNI PRIKAZ'!K264+'[1]DETALJNI PRIKAZ'!K294+'[1]DETALJNI PRIKAZ'!K323+'[1]DETALJNI PRIKAZ'!K353+'[1]DETALJNI PRIKAZ'!K389+'[1]DETALJNI PRIKAZ'!K419+'[1]DETALJNI PRIKAZ'!K451+'[1]DETALJNI PRIKAZ'!K483+'[1]DETALJNI PRIKAZ'!K513+'[1]DETALJNI PRIKAZ'!K543+'[1]DETALJNI PRIKAZ'!K584+'[1]DETALJNI PRIKAZ'!K614+'[1]DETALJNI PRIKAZ'!K644+'[1]DETALJNI PRIKAZ'!K674+'[1]DETALJNI PRIKAZ'!K704+'[1]DETALJNI PRIKAZ'!K754+'[1]DETALJNI PRIKAZ'!K784+'[1]DETALJNI PRIKAZ'!K819+'[1]DETALJNI PRIKAZ'!K859+'[1]DETALJNI PRIKAZ'!K889+'[1]DETALJNI PRIKAZ'!K919+'[1]DETALJNI PRIKAZ'!K977+'[1]DETALJNI PRIKAZ'!K1010+'[1]DETALJNI PRIKAZ'!K1042+'[1]DETALJNI PRIKAZ'!K1072+'[1]DETALJNI PRIKAZ'!K1102+'[1]DETALJNI PRIKAZ'!K1133+'[1]DETALJNI PRIKAZ'!K1175+'[1]DETALJNI PRIKAZ'!K1205+'[1]DETALJNI PRIKAZ'!K1237+'[1]DETALJNI PRIKAZ'!K1267+'[1]DETALJNI PRIKAZ'!K1297+'[1]DETALJNI PRIKAZ'!K1327+'[1]DETALJNI PRIKAZ'!K1357+'[1]DETALJNI PRIKAZ'!K1387+'[1]DETALJNI PRIKAZ'!K1417</f>
        <v>152406879</v>
      </c>
      <c r="E9" s="24"/>
      <c r="F9" s="24"/>
      <c r="G9" s="24"/>
      <c r="H9" s="24"/>
      <c r="I9" s="24"/>
      <c r="J9" s="24"/>
      <c r="K9" s="24" t="e">
        <f>'[1]DETALJNI PRIKAZ'!L11+'[1]DETALJNI PRIKAZ'!L42+'[1]DETALJNI PRIKAZ'!L75+'[1]DETALJNI PRIKAZ'!L110+'[1]DETALJNI PRIKAZ'!L145+'[1]DETALJNI PRIKAZ'!L174+'[1]DETALJNI PRIKAZ'!L204+'[1]DETALJNI PRIKAZ'!L234+'[1]DETALJNI PRIKAZ'!L264+'[1]DETALJNI PRIKAZ'!L294+'[1]DETALJNI PRIKAZ'!L323+'[1]DETALJNI PRIKAZ'!L353+'[1]DETALJNI PRIKAZ'!L389+'[1]DETALJNI PRIKAZ'!L419+'[1]DETALJNI PRIKAZ'!L451+'[1]DETALJNI PRIKAZ'!L483+'[1]DETALJNI PRIKAZ'!L513+'[1]DETALJNI PRIKAZ'!L543+'[1]DETALJNI PRIKAZ'!L584+'[1]DETALJNI PRIKAZ'!L614+'[1]DETALJNI PRIKAZ'!L644+'[1]DETALJNI PRIKAZ'!L674+'[1]DETALJNI PRIKAZ'!L704+'[1]DETALJNI PRIKAZ'!L754+'[1]DETALJNI PRIKAZ'!L784+'[1]DETALJNI PRIKAZ'!L819+'[1]DETALJNI PRIKAZ'!L859+'[1]DETALJNI PRIKAZ'!L889+'[1]DETALJNI PRIKAZ'!L919+'[1]DETALJNI PRIKAZ'!L977+'[1]DETALJNI PRIKAZ'!L1010+'[1]DETALJNI PRIKAZ'!L1042+'[1]DETALJNI PRIKAZ'!L1072+'[1]DETALJNI PRIKAZ'!L1102+'[1]DETALJNI PRIKAZ'!L1133+'[1]DETALJNI PRIKAZ'!L1175+'[1]DETALJNI PRIKAZ'!L1205+'[1]DETALJNI PRIKAZ'!L1237+'[1]DETALJNI PRIKAZ'!L1267+'[1]DETALJNI PRIKAZ'!L1297+'[1]DETALJNI PRIKAZ'!L1327+'[1]DETALJNI PRIKAZ'!L1357+'[1]DETALJNI PRIKAZ'!L1387+'[1]DETALJNI PRIKAZ'!L1417</f>
        <v>#REF!</v>
      </c>
      <c r="L9" s="25"/>
      <c r="M9" s="122"/>
      <c r="N9" s="123"/>
    </row>
    <row r="10" spans="1:14" s="124" customFormat="1" ht="12" customHeight="1" hidden="1">
      <c r="A10" s="29"/>
      <c r="B10" s="30" t="s">
        <v>10</v>
      </c>
      <c r="C10" s="29">
        <v>613100</v>
      </c>
      <c r="D10" s="24">
        <f>'[1]DETALJNI PRIKAZ'!K12+'[1]DETALJNI PRIKAZ'!K43+'[1]DETALJNI PRIKAZ'!K76+'[1]DETALJNI PRIKAZ'!K111+'[1]DETALJNI PRIKAZ'!K146+'[1]DETALJNI PRIKAZ'!K175+'[1]DETALJNI PRIKAZ'!K205+'[1]DETALJNI PRIKAZ'!K235+'[1]DETALJNI PRIKAZ'!K265+'[1]DETALJNI PRIKAZ'!K295+'[1]DETALJNI PRIKAZ'!K324+'[1]DETALJNI PRIKAZ'!K354+'[1]DETALJNI PRIKAZ'!K390+'[1]DETALJNI PRIKAZ'!K420+'[1]DETALJNI PRIKAZ'!K452+'[1]DETALJNI PRIKAZ'!K484+'[1]DETALJNI PRIKAZ'!K514+'[1]DETALJNI PRIKAZ'!K544+'[1]DETALJNI PRIKAZ'!K585+'[1]DETALJNI PRIKAZ'!K615+'[1]DETALJNI PRIKAZ'!K645+'[1]DETALJNI PRIKAZ'!K675+'[1]DETALJNI PRIKAZ'!K705+'[1]DETALJNI PRIKAZ'!K755+'[1]DETALJNI PRIKAZ'!K785+'[1]DETALJNI PRIKAZ'!K820+'[1]DETALJNI PRIKAZ'!K860+'[1]DETALJNI PRIKAZ'!K890+'[1]DETALJNI PRIKAZ'!K920+'[1]DETALJNI PRIKAZ'!K978+'[1]DETALJNI PRIKAZ'!K1011+'[1]DETALJNI PRIKAZ'!K1043+'[1]DETALJNI PRIKAZ'!K1073+'[1]DETALJNI PRIKAZ'!K1103+'[1]DETALJNI PRIKAZ'!K1134+'[1]DETALJNI PRIKAZ'!K1176+'[1]DETALJNI PRIKAZ'!K1206+'[1]DETALJNI PRIKAZ'!K1238+'[1]DETALJNI PRIKAZ'!K1268+'[1]DETALJNI PRIKAZ'!K1298+'[1]DETALJNI PRIKAZ'!K1328+'[1]DETALJNI PRIKAZ'!K1358+'[1]DETALJNI PRIKAZ'!K1388+'[1]DETALJNI PRIKAZ'!K1418</f>
        <v>18297613.37594317</v>
      </c>
      <c r="E10" s="24"/>
      <c r="F10" s="24"/>
      <c r="G10" s="24"/>
      <c r="H10" s="24"/>
      <c r="I10" s="24"/>
      <c r="J10" s="24"/>
      <c r="K10" s="24" t="e">
        <f>'[1]DETALJNI PRIKAZ'!L12+'[1]DETALJNI PRIKAZ'!L43+'[1]DETALJNI PRIKAZ'!L76+'[1]DETALJNI PRIKAZ'!L111+'[1]DETALJNI PRIKAZ'!L146+'[1]DETALJNI PRIKAZ'!L175+'[1]DETALJNI PRIKAZ'!L205+'[1]DETALJNI PRIKAZ'!L235+'[1]DETALJNI PRIKAZ'!L265+'[1]DETALJNI PRIKAZ'!L295+'[1]DETALJNI PRIKAZ'!L324+'[1]DETALJNI PRIKAZ'!L354+'[1]DETALJNI PRIKAZ'!L390+'[1]DETALJNI PRIKAZ'!L420+'[1]DETALJNI PRIKAZ'!L452+'[1]DETALJNI PRIKAZ'!L484+'[1]DETALJNI PRIKAZ'!L514+'[1]DETALJNI PRIKAZ'!L544+'[1]DETALJNI PRIKAZ'!L585+'[1]DETALJNI PRIKAZ'!L615+'[1]DETALJNI PRIKAZ'!L645+'[1]DETALJNI PRIKAZ'!L675+'[1]DETALJNI PRIKAZ'!L705+'[1]DETALJNI PRIKAZ'!L755+'[1]DETALJNI PRIKAZ'!L785+'[1]DETALJNI PRIKAZ'!L820+'[1]DETALJNI PRIKAZ'!L860+'[1]DETALJNI PRIKAZ'!L890+'[1]DETALJNI PRIKAZ'!L920+'[1]DETALJNI PRIKAZ'!L978+'[1]DETALJNI PRIKAZ'!L1011+'[1]DETALJNI PRIKAZ'!L1043+'[1]DETALJNI PRIKAZ'!L1073+'[1]DETALJNI PRIKAZ'!L1103+'[1]DETALJNI PRIKAZ'!L1134+'[1]DETALJNI PRIKAZ'!L1176+'[1]DETALJNI PRIKAZ'!L1206+'[1]DETALJNI PRIKAZ'!L1238+'[1]DETALJNI PRIKAZ'!L1268+'[1]DETALJNI PRIKAZ'!L1298+'[1]DETALJNI PRIKAZ'!L1328+'[1]DETALJNI PRIKAZ'!L1358+'[1]DETALJNI PRIKAZ'!L1388+'[1]DETALJNI PRIKAZ'!L1418</f>
        <v>#REF!</v>
      </c>
      <c r="L10" s="25"/>
      <c r="M10" s="122"/>
      <c r="N10" s="123"/>
    </row>
    <row r="11" spans="1:14" s="124" customFormat="1" ht="12" customHeight="1" hidden="1">
      <c r="A11" s="29"/>
      <c r="B11" s="30" t="s">
        <v>11</v>
      </c>
      <c r="C11" s="29">
        <v>613200</v>
      </c>
      <c r="D11" s="24">
        <f>'[1]DETALJNI PRIKAZ'!K13+'[1]DETALJNI PRIKAZ'!K44+'[1]DETALJNI PRIKAZ'!K77+'[1]DETALJNI PRIKAZ'!K112+'[1]DETALJNI PRIKAZ'!K147+'[1]DETALJNI PRIKAZ'!K176+'[1]DETALJNI PRIKAZ'!K206+'[1]DETALJNI PRIKAZ'!K236+'[1]DETALJNI PRIKAZ'!K266+'[1]DETALJNI PRIKAZ'!K296+'[1]DETALJNI PRIKAZ'!K325+'[1]DETALJNI PRIKAZ'!K355+'[1]DETALJNI PRIKAZ'!K391+'[1]DETALJNI PRIKAZ'!K421+'[1]DETALJNI PRIKAZ'!K453+'[1]DETALJNI PRIKAZ'!K485+'[1]DETALJNI PRIKAZ'!K515+'[1]DETALJNI PRIKAZ'!K545+'[1]DETALJNI PRIKAZ'!K586+'[1]DETALJNI PRIKAZ'!K616+'[1]DETALJNI PRIKAZ'!K646+'[1]DETALJNI PRIKAZ'!K676+'[1]DETALJNI PRIKAZ'!K706+'[1]DETALJNI PRIKAZ'!K756+'[1]DETALJNI PRIKAZ'!K786+'[1]DETALJNI PRIKAZ'!K821+'[1]DETALJNI PRIKAZ'!K861+'[1]DETALJNI PRIKAZ'!K891+'[1]DETALJNI PRIKAZ'!K921+'[1]DETALJNI PRIKAZ'!K979+'[1]DETALJNI PRIKAZ'!K1012+'[1]DETALJNI PRIKAZ'!K1044+'[1]DETALJNI PRIKAZ'!K1074+'[1]DETALJNI PRIKAZ'!K1104+'[1]DETALJNI PRIKAZ'!K1135+'[1]DETALJNI PRIKAZ'!K1177+'[1]DETALJNI PRIKAZ'!K1207+'[1]DETALJNI PRIKAZ'!K1239+'[1]DETALJNI PRIKAZ'!K1269+'[1]DETALJNI PRIKAZ'!K1299+'[1]DETALJNI PRIKAZ'!K1329+'[1]DETALJNI PRIKAZ'!K1359+'[1]DETALJNI PRIKAZ'!K1389+'[1]DETALJNI PRIKAZ'!K1419</f>
        <v>13468040.895813046</v>
      </c>
      <c r="E11" s="24"/>
      <c r="F11" s="24"/>
      <c r="G11" s="24"/>
      <c r="H11" s="24"/>
      <c r="I11" s="24"/>
      <c r="J11" s="24"/>
      <c r="K11" s="24" t="e">
        <f>'[1]DETALJNI PRIKAZ'!L13+'[1]DETALJNI PRIKAZ'!L44+'[1]DETALJNI PRIKAZ'!L77+'[1]DETALJNI PRIKAZ'!L112+'[1]DETALJNI PRIKAZ'!L147+'[1]DETALJNI PRIKAZ'!L176+'[1]DETALJNI PRIKAZ'!L206+'[1]DETALJNI PRIKAZ'!L236+'[1]DETALJNI PRIKAZ'!L266+'[1]DETALJNI PRIKAZ'!L296+'[1]DETALJNI PRIKAZ'!L325+'[1]DETALJNI PRIKAZ'!L355+'[1]DETALJNI PRIKAZ'!L391+'[1]DETALJNI PRIKAZ'!L421+'[1]DETALJNI PRIKAZ'!L453+'[1]DETALJNI PRIKAZ'!L485+'[1]DETALJNI PRIKAZ'!L515+'[1]DETALJNI PRIKAZ'!L545+'[1]DETALJNI PRIKAZ'!L586+'[1]DETALJNI PRIKAZ'!L616+'[1]DETALJNI PRIKAZ'!L646+'[1]DETALJNI PRIKAZ'!L676+'[1]DETALJNI PRIKAZ'!L706+'[1]DETALJNI PRIKAZ'!L756+'[1]DETALJNI PRIKAZ'!L786+'[1]DETALJNI PRIKAZ'!L821+'[1]DETALJNI PRIKAZ'!L861+'[1]DETALJNI PRIKAZ'!L891+'[1]DETALJNI PRIKAZ'!L921+'[1]DETALJNI PRIKAZ'!L979+'[1]DETALJNI PRIKAZ'!L1012+'[1]DETALJNI PRIKAZ'!L1044+'[1]DETALJNI PRIKAZ'!L1074+'[1]DETALJNI PRIKAZ'!L1104+'[1]DETALJNI PRIKAZ'!L1135+'[1]DETALJNI PRIKAZ'!L1177+'[1]DETALJNI PRIKAZ'!L1207+'[1]DETALJNI PRIKAZ'!L1239+'[1]DETALJNI PRIKAZ'!L1269+'[1]DETALJNI PRIKAZ'!L1299+'[1]DETALJNI PRIKAZ'!L1329+'[1]DETALJNI PRIKAZ'!L1359+'[1]DETALJNI PRIKAZ'!L1389+'[1]DETALJNI PRIKAZ'!L1419</f>
        <v>#REF!</v>
      </c>
      <c r="L11" s="25"/>
      <c r="M11" s="122"/>
      <c r="N11" s="123"/>
    </row>
    <row r="12" spans="1:14" s="124" customFormat="1" ht="12" customHeight="1" hidden="1">
      <c r="A12" s="29"/>
      <c r="B12" s="30" t="s">
        <v>12</v>
      </c>
      <c r="C12" s="29">
        <v>613300</v>
      </c>
      <c r="D12" s="24" t="e">
        <f>'[1]DETALJNI PRIKAZ'!K14+'[1]DETALJNI PRIKAZ'!K45+'[1]DETALJNI PRIKAZ'!K78+'[1]DETALJNI PRIKAZ'!K113+'[1]DETALJNI PRIKAZ'!K148+'[1]DETALJNI PRIKAZ'!K177+'[1]DETALJNI PRIKAZ'!K207+'[1]DETALJNI PRIKAZ'!K237+'[1]DETALJNI PRIKAZ'!K267+'[1]DETALJNI PRIKAZ'!K297+'[1]DETALJNI PRIKAZ'!K326+'[1]DETALJNI PRIKAZ'!K356+'[1]DETALJNI PRIKAZ'!K392+'[1]DETALJNI PRIKAZ'!K422+'[1]DETALJNI PRIKAZ'!K454+'[1]DETALJNI PRIKAZ'!K486+'[1]DETALJNI PRIKAZ'!K516+'[1]DETALJNI PRIKAZ'!K546+'[1]DETALJNI PRIKAZ'!K587+'[1]DETALJNI PRIKAZ'!K617+'[1]DETALJNI PRIKAZ'!K647+'[1]DETALJNI PRIKAZ'!K677+'[1]DETALJNI PRIKAZ'!K707+'[1]DETALJNI PRIKAZ'!K757+'[1]DETALJNI PRIKAZ'!K787+'[1]DETALJNI PRIKAZ'!K822+'[1]DETALJNI PRIKAZ'!K862+'[1]DETALJNI PRIKAZ'!K892+'[1]DETALJNI PRIKAZ'!K922+'[1]DETALJNI PRIKAZ'!K980+'[1]DETALJNI PRIKAZ'!K1013+'[1]DETALJNI PRIKAZ'!K1045+'[1]DETALJNI PRIKAZ'!K1075+'[1]DETALJNI PRIKAZ'!K1105+'[1]DETALJNI PRIKAZ'!K1136+'[1]DETALJNI PRIKAZ'!K1178+'[1]DETALJNI PRIKAZ'!K1208+'[1]DETALJNI PRIKAZ'!K1240+'[1]DETALJNI PRIKAZ'!K1270+'[1]DETALJNI PRIKAZ'!K1300+'[1]DETALJNI PRIKAZ'!K1330+'[1]DETALJNI PRIKAZ'!K1360+'[1]DETALJNI PRIKAZ'!K1390+'[1]DETALJNI PRIKAZ'!K1420</f>
        <v>#REF!</v>
      </c>
      <c r="E12" s="24"/>
      <c r="F12" s="24"/>
      <c r="G12" s="24"/>
      <c r="H12" s="24"/>
      <c r="I12" s="24"/>
      <c r="J12" s="24"/>
      <c r="K12" s="24" t="e">
        <f>'[1]DETALJNI PRIKAZ'!L14+'[1]DETALJNI PRIKAZ'!L45+'[1]DETALJNI PRIKAZ'!L78+'[1]DETALJNI PRIKAZ'!L113+'[1]DETALJNI PRIKAZ'!L148+'[1]DETALJNI PRIKAZ'!L177+'[1]DETALJNI PRIKAZ'!L207+'[1]DETALJNI PRIKAZ'!L237+'[1]DETALJNI PRIKAZ'!L267+'[1]DETALJNI PRIKAZ'!L297+'[1]DETALJNI PRIKAZ'!L326+'[1]DETALJNI PRIKAZ'!L356+'[1]DETALJNI PRIKAZ'!L392+'[1]DETALJNI PRIKAZ'!L422+'[1]DETALJNI PRIKAZ'!L454+'[1]DETALJNI PRIKAZ'!L486+'[1]DETALJNI PRIKAZ'!L516+'[1]DETALJNI PRIKAZ'!L546+'[1]DETALJNI PRIKAZ'!L587+'[1]DETALJNI PRIKAZ'!L617+'[1]DETALJNI PRIKAZ'!L647+'[1]DETALJNI PRIKAZ'!L677+'[1]DETALJNI PRIKAZ'!L707+'[1]DETALJNI PRIKAZ'!L757+'[1]DETALJNI PRIKAZ'!L787+'[1]DETALJNI PRIKAZ'!L822+'[1]DETALJNI PRIKAZ'!L862+'[1]DETALJNI PRIKAZ'!L892+'[1]DETALJNI PRIKAZ'!L922+'[1]DETALJNI PRIKAZ'!L980+'[1]DETALJNI PRIKAZ'!L1013+'[1]DETALJNI PRIKAZ'!L1045+'[1]DETALJNI PRIKAZ'!L1075+'[1]DETALJNI PRIKAZ'!L1105+'[1]DETALJNI PRIKAZ'!L1136+'[1]DETALJNI PRIKAZ'!L1178+'[1]DETALJNI PRIKAZ'!L1208+'[1]DETALJNI PRIKAZ'!L1240+'[1]DETALJNI PRIKAZ'!L1270+'[1]DETALJNI PRIKAZ'!L1300+'[1]DETALJNI PRIKAZ'!L1330+'[1]DETALJNI PRIKAZ'!L1360+'[1]DETALJNI PRIKAZ'!L1390+'[1]DETALJNI PRIKAZ'!L1420</f>
        <v>#REF!</v>
      </c>
      <c r="L12" s="25"/>
      <c r="M12" s="122"/>
      <c r="N12" s="123"/>
    </row>
    <row r="13" spans="1:14" s="124" customFormat="1" ht="12" customHeight="1" hidden="1">
      <c r="A13" s="29"/>
      <c r="B13" s="30" t="s">
        <v>13</v>
      </c>
      <c r="C13" s="29">
        <v>613400</v>
      </c>
      <c r="D13" s="24">
        <f>'[1]DETALJNI PRIKAZ'!K15+'[1]DETALJNI PRIKAZ'!K46+'[1]DETALJNI PRIKAZ'!K79+'[1]DETALJNI PRIKAZ'!K114+'[1]DETALJNI PRIKAZ'!K149+'[1]DETALJNI PRIKAZ'!K178+'[1]DETALJNI PRIKAZ'!K208+'[1]DETALJNI PRIKAZ'!K238+'[1]DETALJNI PRIKAZ'!K268+'[1]DETALJNI PRIKAZ'!K298+'[1]DETALJNI PRIKAZ'!K327+'[1]DETALJNI PRIKAZ'!K357+'[1]DETALJNI PRIKAZ'!K393+'[1]DETALJNI PRIKAZ'!K423+'[1]DETALJNI PRIKAZ'!K455+'[1]DETALJNI PRIKAZ'!K487+'[1]DETALJNI PRIKAZ'!K517+'[1]DETALJNI PRIKAZ'!K547+'[1]DETALJNI PRIKAZ'!K588+'[1]DETALJNI PRIKAZ'!K618+'[1]DETALJNI PRIKAZ'!K648+'[1]DETALJNI PRIKAZ'!K678+'[1]DETALJNI PRIKAZ'!K708+'[1]DETALJNI PRIKAZ'!K758+'[1]DETALJNI PRIKAZ'!K788+'[1]DETALJNI PRIKAZ'!K823+'[1]DETALJNI PRIKAZ'!K863+'[1]DETALJNI PRIKAZ'!K893+'[1]DETALJNI PRIKAZ'!K923+'[1]DETALJNI PRIKAZ'!K981+'[1]DETALJNI PRIKAZ'!K1014+'[1]DETALJNI PRIKAZ'!K1046+'[1]DETALJNI PRIKAZ'!K1076+'[1]DETALJNI PRIKAZ'!K1106+'[1]DETALJNI PRIKAZ'!K1137+'[1]DETALJNI PRIKAZ'!K1179+'[1]DETALJNI PRIKAZ'!K1209+'[1]DETALJNI PRIKAZ'!K1241+'[1]DETALJNI PRIKAZ'!K1271+'[1]DETALJNI PRIKAZ'!K1301+'[1]DETALJNI PRIKAZ'!K1331+'[1]DETALJNI PRIKAZ'!K1361+'[1]DETALJNI PRIKAZ'!K1391+'[1]DETALJNI PRIKAZ'!K1421</f>
        <v>33924532.61927945</v>
      </c>
      <c r="E13" s="24"/>
      <c r="F13" s="24"/>
      <c r="G13" s="24"/>
      <c r="H13" s="24"/>
      <c r="I13" s="24"/>
      <c r="J13" s="24"/>
      <c r="K13" s="24" t="e">
        <f>'[1]DETALJNI PRIKAZ'!L15+'[1]DETALJNI PRIKAZ'!L46+'[1]DETALJNI PRIKAZ'!L79+'[1]DETALJNI PRIKAZ'!L114+'[1]DETALJNI PRIKAZ'!L149+'[1]DETALJNI PRIKAZ'!L178+'[1]DETALJNI PRIKAZ'!L208+'[1]DETALJNI PRIKAZ'!L238+'[1]DETALJNI PRIKAZ'!L268+'[1]DETALJNI PRIKAZ'!L298+'[1]DETALJNI PRIKAZ'!L327+'[1]DETALJNI PRIKAZ'!L357+'[1]DETALJNI PRIKAZ'!L393+'[1]DETALJNI PRIKAZ'!L423+'[1]DETALJNI PRIKAZ'!L455+'[1]DETALJNI PRIKAZ'!L487+'[1]DETALJNI PRIKAZ'!L517+'[1]DETALJNI PRIKAZ'!L547+'[1]DETALJNI PRIKAZ'!L588+'[1]DETALJNI PRIKAZ'!L618+'[1]DETALJNI PRIKAZ'!L648+'[1]DETALJNI PRIKAZ'!L678+'[1]DETALJNI PRIKAZ'!L708+'[1]DETALJNI PRIKAZ'!L758+'[1]DETALJNI PRIKAZ'!L788+'[1]DETALJNI PRIKAZ'!L823+'[1]DETALJNI PRIKAZ'!L863+'[1]DETALJNI PRIKAZ'!L893+'[1]DETALJNI PRIKAZ'!L923+'[1]DETALJNI PRIKAZ'!L981+'[1]DETALJNI PRIKAZ'!L1014+'[1]DETALJNI PRIKAZ'!L1046+'[1]DETALJNI PRIKAZ'!L1076+'[1]DETALJNI PRIKAZ'!L1106+'[1]DETALJNI PRIKAZ'!L1137+'[1]DETALJNI PRIKAZ'!L1179+'[1]DETALJNI PRIKAZ'!L1209+'[1]DETALJNI PRIKAZ'!L1241+'[1]DETALJNI PRIKAZ'!L1271+'[1]DETALJNI PRIKAZ'!L1301+'[1]DETALJNI PRIKAZ'!L1331+'[1]DETALJNI PRIKAZ'!L1361+'[1]DETALJNI PRIKAZ'!L1391+'[1]DETALJNI PRIKAZ'!L1421</f>
        <v>#REF!</v>
      </c>
      <c r="L13" s="25"/>
      <c r="M13" s="122"/>
      <c r="N13" s="123"/>
    </row>
    <row r="14" spans="1:14" s="124" customFormat="1" ht="12" customHeight="1" hidden="1">
      <c r="A14" s="29"/>
      <c r="B14" s="30" t="s">
        <v>14</v>
      </c>
      <c r="C14" s="29">
        <v>613500</v>
      </c>
      <c r="D14" s="24">
        <f>'[1]DETALJNI PRIKAZ'!K16+'[1]DETALJNI PRIKAZ'!K47+'[1]DETALJNI PRIKAZ'!K80+'[1]DETALJNI PRIKAZ'!K115+'[1]DETALJNI PRIKAZ'!K150+'[1]DETALJNI PRIKAZ'!K179+'[1]DETALJNI PRIKAZ'!K209+'[1]DETALJNI PRIKAZ'!K239+'[1]DETALJNI PRIKAZ'!K269+'[1]DETALJNI PRIKAZ'!K299+'[1]DETALJNI PRIKAZ'!K328+'[1]DETALJNI PRIKAZ'!K358+'[1]DETALJNI PRIKAZ'!K394+'[1]DETALJNI PRIKAZ'!K424+'[1]DETALJNI PRIKAZ'!K456+'[1]DETALJNI PRIKAZ'!K488+'[1]DETALJNI PRIKAZ'!K518+'[1]DETALJNI PRIKAZ'!K548+'[1]DETALJNI PRIKAZ'!K589+'[1]DETALJNI PRIKAZ'!K619+'[1]DETALJNI PRIKAZ'!K649+'[1]DETALJNI PRIKAZ'!K679+'[1]DETALJNI PRIKAZ'!K709+'[1]DETALJNI PRIKAZ'!K759+'[1]DETALJNI PRIKAZ'!K789+'[1]DETALJNI PRIKAZ'!K824+'[1]DETALJNI PRIKAZ'!K864+'[1]DETALJNI PRIKAZ'!K894+'[1]DETALJNI PRIKAZ'!K924+'[1]DETALJNI PRIKAZ'!K982+'[1]DETALJNI PRIKAZ'!K1015+'[1]DETALJNI PRIKAZ'!K1047+'[1]DETALJNI PRIKAZ'!K1077+'[1]DETALJNI PRIKAZ'!K1107+'[1]DETALJNI PRIKAZ'!K1138+'[1]DETALJNI PRIKAZ'!K1180+'[1]DETALJNI PRIKAZ'!K1210+'[1]DETALJNI PRIKAZ'!K1242+'[1]DETALJNI PRIKAZ'!K1272+'[1]DETALJNI PRIKAZ'!K1302+'[1]DETALJNI PRIKAZ'!K1332+'[1]DETALJNI PRIKAZ'!K1362+'[1]DETALJNI PRIKAZ'!K1392+'[1]DETALJNI PRIKAZ'!K1422</f>
        <v>13304144.109055508</v>
      </c>
      <c r="E14" s="24"/>
      <c r="F14" s="24"/>
      <c r="G14" s="24"/>
      <c r="H14" s="24"/>
      <c r="I14" s="24"/>
      <c r="J14" s="24"/>
      <c r="K14" s="24" t="e">
        <f>'[1]DETALJNI PRIKAZ'!L16+'[1]DETALJNI PRIKAZ'!L47+'[1]DETALJNI PRIKAZ'!L80+'[1]DETALJNI PRIKAZ'!L115+'[1]DETALJNI PRIKAZ'!L150+'[1]DETALJNI PRIKAZ'!L179+'[1]DETALJNI PRIKAZ'!L209+'[1]DETALJNI PRIKAZ'!L239+'[1]DETALJNI PRIKAZ'!L269+'[1]DETALJNI PRIKAZ'!L299+'[1]DETALJNI PRIKAZ'!L328+'[1]DETALJNI PRIKAZ'!L358+'[1]DETALJNI PRIKAZ'!L394+'[1]DETALJNI PRIKAZ'!L424+'[1]DETALJNI PRIKAZ'!L456+'[1]DETALJNI PRIKAZ'!L488+'[1]DETALJNI PRIKAZ'!L518+'[1]DETALJNI PRIKAZ'!L548+'[1]DETALJNI PRIKAZ'!L589+'[1]DETALJNI PRIKAZ'!L619+'[1]DETALJNI PRIKAZ'!L649+'[1]DETALJNI PRIKAZ'!L679+'[1]DETALJNI PRIKAZ'!L709+'[1]DETALJNI PRIKAZ'!L759+'[1]DETALJNI PRIKAZ'!L789+'[1]DETALJNI PRIKAZ'!L824+'[1]DETALJNI PRIKAZ'!L864+'[1]DETALJNI PRIKAZ'!L894+'[1]DETALJNI PRIKAZ'!L924+'[1]DETALJNI PRIKAZ'!L982+'[1]DETALJNI PRIKAZ'!L1015+'[1]DETALJNI PRIKAZ'!L1047+'[1]DETALJNI PRIKAZ'!L1077+'[1]DETALJNI PRIKAZ'!L1107+'[1]DETALJNI PRIKAZ'!L1138+'[1]DETALJNI PRIKAZ'!L1180+'[1]DETALJNI PRIKAZ'!L1210+'[1]DETALJNI PRIKAZ'!L1242+'[1]DETALJNI PRIKAZ'!L1272+'[1]DETALJNI PRIKAZ'!L1302+'[1]DETALJNI PRIKAZ'!L1332+'[1]DETALJNI PRIKAZ'!L1362+'[1]DETALJNI PRIKAZ'!L1392+'[1]DETALJNI PRIKAZ'!L1422</f>
        <v>#REF!</v>
      </c>
      <c r="L14" s="25"/>
      <c r="M14" s="122"/>
      <c r="N14" s="123"/>
    </row>
    <row r="15" spans="1:14" s="124" customFormat="1" ht="12" customHeight="1" hidden="1">
      <c r="A15" s="29"/>
      <c r="B15" s="30" t="s">
        <v>15</v>
      </c>
      <c r="C15" s="29">
        <v>613600</v>
      </c>
      <c r="D15" s="24" t="e">
        <f>'[1]DETALJNI PRIKAZ'!K17+'[1]DETALJNI PRIKAZ'!K48+'[1]DETALJNI PRIKAZ'!K81+'[1]DETALJNI PRIKAZ'!K116+'[1]DETALJNI PRIKAZ'!K151+'[1]DETALJNI PRIKAZ'!K180+'[1]DETALJNI PRIKAZ'!K210+'[1]DETALJNI PRIKAZ'!K240+'[1]DETALJNI PRIKAZ'!K270+'[1]DETALJNI PRIKAZ'!K300+'[1]DETALJNI PRIKAZ'!K329+'[1]DETALJNI PRIKAZ'!K359+'[1]DETALJNI PRIKAZ'!K395+'[1]DETALJNI PRIKAZ'!K425+'[1]DETALJNI PRIKAZ'!K457+'[1]DETALJNI PRIKAZ'!K489+'[1]DETALJNI PRIKAZ'!K519+'[1]DETALJNI PRIKAZ'!K549+'[1]DETALJNI PRIKAZ'!K590+'[1]DETALJNI PRIKAZ'!K620+'[1]DETALJNI PRIKAZ'!K650+'[1]DETALJNI PRIKAZ'!K680+'[1]DETALJNI PRIKAZ'!K710+'[1]DETALJNI PRIKAZ'!K760+'[1]DETALJNI PRIKAZ'!K790+'[1]DETALJNI PRIKAZ'!K825+'[1]DETALJNI PRIKAZ'!K865+'[1]DETALJNI PRIKAZ'!K895+'[1]DETALJNI PRIKAZ'!K925+'[1]DETALJNI PRIKAZ'!K983+'[1]DETALJNI PRIKAZ'!K1016+'[1]DETALJNI PRIKAZ'!K1048+'[1]DETALJNI PRIKAZ'!K1078+'[1]DETALJNI PRIKAZ'!K1108+'[1]DETALJNI PRIKAZ'!K1139+'[1]DETALJNI PRIKAZ'!K1181+'[1]DETALJNI PRIKAZ'!K1211+'[1]DETALJNI PRIKAZ'!K1243+'[1]DETALJNI PRIKAZ'!K1273+'[1]DETALJNI PRIKAZ'!K1303+'[1]DETALJNI PRIKAZ'!K1333+'[1]DETALJNI PRIKAZ'!K1363+'[1]DETALJNI PRIKAZ'!K1393+'[1]DETALJNI PRIKAZ'!K1423</f>
        <v>#REF!</v>
      </c>
      <c r="E15" s="24"/>
      <c r="F15" s="24"/>
      <c r="G15" s="24"/>
      <c r="H15" s="24"/>
      <c r="I15" s="24"/>
      <c r="J15" s="24"/>
      <c r="K15" s="24" t="e">
        <f>'[1]DETALJNI PRIKAZ'!L17+'[1]DETALJNI PRIKAZ'!L48+'[1]DETALJNI PRIKAZ'!L81+'[1]DETALJNI PRIKAZ'!L116+'[1]DETALJNI PRIKAZ'!L151+'[1]DETALJNI PRIKAZ'!L180+'[1]DETALJNI PRIKAZ'!L210+'[1]DETALJNI PRIKAZ'!L240+'[1]DETALJNI PRIKAZ'!L270+'[1]DETALJNI PRIKAZ'!L300+'[1]DETALJNI PRIKAZ'!L329+'[1]DETALJNI PRIKAZ'!L359+'[1]DETALJNI PRIKAZ'!L395+'[1]DETALJNI PRIKAZ'!L425+'[1]DETALJNI PRIKAZ'!L457+'[1]DETALJNI PRIKAZ'!L489+'[1]DETALJNI PRIKAZ'!L519+'[1]DETALJNI PRIKAZ'!L549+'[1]DETALJNI PRIKAZ'!L590+'[1]DETALJNI PRIKAZ'!L620+'[1]DETALJNI PRIKAZ'!L650+'[1]DETALJNI PRIKAZ'!L680+'[1]DETALJNI PRIKAZ'!L710+'[1]DETALJNI PRIKAZ'!L760+'[1]DETALJNI PRIKAZ'!L790+'[1]DETALJNI PRIKAZ'!L825+'[1]DETALJNI PRIKAZ'!L865+'[1]DETALJNI PRIKAZ'!L895+'[1]DETALJNI PRIKAZ'!L925+'[1]DETALJNI PRIKAZ'!L983+'[1]DETALJNI PRIKAZ'!L1016+'[1]DETALJNI PRIKAZ'!L1048+'[1]DETALJNI PRIKAZ'!L1078+'[1]DETALJNI PRIKAZ'!L1108+'[1]DETALJNI PRIKAZ'!L1139+'[1]DETALJNI PRIKAZ'!L1181+'[1]DETALJNI PRIKAZ'!L1211+'[1]DETALJNI PRIKAZ'!L1243+'[1]DETALJNI PRIKAZ'!L1273+'[1]DETALJNI PRIKAZ'!L1303+'[1]DETALJNI PRIKAZ'!L1333+'[1]DETALJNI PRIKAZ'!L1363+'[1]DETALJNI PRIKAZ'!L1393+'[1]DETALJNI PRIKAZ'!L1423</f>
        <v>#REF!</v>
      </c>
      <c r="L15" s="25"/>
      <c r="M15" s="122"/>
      <c r="N15" s="123"/>
    </row>
    <row r="16" spans="1:14" s="124" customFormat="1" ht="12" customHeight="1" hidden="1">
      <c r="A16" s="29"/>
      <c r="B16" s="30" t="s">
        <v>16</v>
      </c>
      <c r="C16" s="29">
        <v>613700</v>
      </c>
      <c r="D16" s="24">
        <f>'[1]DETALJNI PRIKAZ'!K18+'[1]DETALJNI PRIKAZ'!K49+'[1]DETALJNI PRIKAZ'!K82+'[1]DETALJNI PRIKAZ'!K117+'[1]DETALJNI PRIKAZ'!K152+'[1]DETALJNI PRIKAZ'!K181+'[1]DETALJNI PRIKAZ'!K211+'[1]DETALJNI PRIKAZ'!K241+'[1]DETALJNI PRIKAZ'!K271+'[1]DETALJNI PRIKAZ'!K301+'[1]DETALJNI PRIKAZ'!K330+'[1]DETALJNI PRIKAZ'!K360+'[1]DETALJNI PRIKAZ'!K396+'[1]DETALJNI PRIKAZ'!K426+'[1]DETALJNI PRIKAZ'!K458+'[1]DETALJNI PRIKAZ'!K490+'[1]DETALJNI PRIKAZ'!K520+'[1]DETALJNI PRIKAZ'!K550+'[1]DETALJNI PRIKAZ'!K591+'[1]DETALJNI PRIKAZ'!K621+'[1]DETALJNI PRIKAZ'!K651+'[1]DETALJNI PRIKAZ'!K681+'[1]DETALJNI PRIKAZ'!K711+'[1]DETALJNI PRIKAZ'!K761+'[1]DETALJNI PRIKAZ'!K791+'[1]DETALJNI PRIKAZ'!K826+'[1]DETALJNI PRIKAZ'!K866+'[1]DETALJNI PRIKAZ'!K896+'[1]DETALJNI PRIKAZ'!K926+'[1]DETALJNI PRIKAZ'!K984+'[1]DETALJNI PRIKAZ'!K1017+'[1]DETALJNI PRIKAZ'!K1049+'[1]DETALJNI PRIKAZ'!K1079+'[1]DETALJNI PRIKAZ'!K1109+'[1]DETALJNI PRIKAZ'!K1140+'[1]DETALJNI PRIKAZ'!K1182+'[1]DETALJNI PRIKAZ'!K1212+'[1]DETALJNI PRIKAZ'!K1244+'[1]DETALJNI PRIKAZ'!K1274+'[1]DETALJNI PRIKAZ'!K1304+'[1]DETALJNI PRIKAZ'!K1334+'[1]DETALJNI PRIKAZ'!K1364+'[1]DETALJNI PRIKAZ'!K1394+'[1]DETALJNI PRIKAZ'!K1424</f>
        <v>22121567.6728335</v>
      </c>
      <c r="E16" s="24"/>
      <c r="F16" s="24"/>
      <c r="G16" s="24"/>
      <c r="H16" s="24"/>
      <c r="I16" s="24"/>
      <c r="J16" s="24"/>
      <c r="K16" s="24" t="e">
        <f>'[1]DETALJNI PRIKAZ'!L18+'[1]DETALJNI PRIKAZ'!L49+'[1]DETALJNI PRIKAZ'!L82+'[1]DETALJNI PRIKAZ'!L117+'[1]DETALJNI PRIKAZ'!L152+'[1]DETALJNI PRIKAZ'!L181+'[1]DETALJNI PRIKAZ'!L211+'[1]DETALJNI PRIKAZ'!L241+'[1]DETALJNI PRIKAZ'!L271+'[1]DETALJNI PRIKAZ'!L301+'[1]DETALJNI PRIKAZ'!L330+'[1]DETALJNI PRIKAZ'!L360+'[1]DETALJNI PRIKAZ'!L396+'[1]DETALJNI PRIKAZ'!L426+'[1]DETALJNI PRIKAZ'!L458+'[1]DETALJNI PRIKAZ'!L490+'[1]DETALJNI PRIKAZ'!L520+'[1]DETALJNI PRIKAZ'!L550+'[1]DETALJNI PRIKAZ'!L591+'[1]DETALJNI PRIKAZ'!L621+'[1]DETALJNI PRIKAZ'!L651+'[1]DETALJNI PRIKAZ'!L681+'[1]DETALJNI PRIKAZ'!L711+'[1]DETALJNI PRIKAZ'!L761+'[1]DETALJNI PRIKAZ'!L791+'[1]DETALJNI PRIKAZ'!L826+'[1]DETALJNI PRIKAZ'!L866+'[1]DETALJNI PRIKAZ'!L896+'[1]DETALJNI PRIKAZ'!L926+'[1]DETALJNI PRIKAZ'!L984+'[1]DETALJNI PRIKAZ'!L1017+'[1]DETALJNI PRIKAZ'!L1049+'[1]DETALJNI PRIKAZ'!L1079+'[1]DETALJNI PRIKAZ'!L1109+'[1]DETALJNI PRIKAZ'!L1140+'[1]DETALJNI PRIKAZ'!L1182+'[1]DETALJNI PRIKAZ'!L1212+'[1]DETALJNI PRIKAZ'!L1244+'[1]DETALJNI PRIKAZ'!L1274+'[1]DETALJNI PRIKAZ'!L1304+'[1]DETALJNI PRIKAZ'!L1334+'[1]DETALJNI PRIKAZ'!L1364+'[1]DETALJNI PRIKAZ'!L1394+'[1]DETALJNI PRIKAZ'!L1424</f>
        <v>#REF!</v>
      </c>
      <c r="L16" s="25"/>
      <c r="M16" s="122"/>
      <c r="N16" s="123"/>
    </row>
    <row r="17" spans="1:14" s="124" customFormat="1" ht="12" customHeight="1" hidden="1">
      <c r="A17" s="29"/>
      <c r="B17" s="30" t="s">
        <v>17</v>
      </c>
      <c r="C17" s="29">
        <v>613800</v>
      </c>
      <c r="D17" s="24">
        <f>'[1]DETALJNI PRIKAZ'!K19+'[1]DETALJNI PRIKAZ'!K50+'[1]DETALJNI PRIKAZ'!K83+'[1]DETALJNI PRIKAZ'!K118+'[1]DETALJNI PRIKAZ'!K153+'[1]DETALJNI PRIKAZ'!K182+'[1]DETALJNI PRIKAZ'!K212+'[1]DETALJNI PRIKAZ'!K242+'[1]DETALJNI PRIKAZ'!K272+'[1]DETALJNI PRIKAZ'!K302+'[1]DETALJNI PRIKAZ'!K331+'[1]DETALJNI PRIKAZ'!K361+'[1]DETALJNI PRIKAZ'!K397+'[1]DETALJNI PRIKAZ'!K427+'[1]DETALJNI PRIKAZ'!K459+'[1]DETALJNI PRIKAZ'!K491+'[1]DETALJNI PRIKAZ'!K521+'[1]DETALJNI PRIKAZ'!K551+'[1]DETALJNI PRIKAZ'!K592+'[1]DETALJNI PRIKAZ'!K622+'[1]DETALJNI PRIKAZ'!K652+'[1]DETALJNI PRIKAZ'!K682+'[1]DETALJNI PRIKAZ'!K712+'[1]DETALJNI PRIKAZ'!K762+'[1]DETALJNI PRIKAZ'!K792+'[1]DETALJNI PRIKAZ'!K827+'[1]DETALJNI PRIKAZ'!K867+'[1]DETALJNI PRIKAZ'!K897+'[1]DETALJNI PRIKAZ'!K927+'[1]DETALJNI PRIKAZ'!K985+'[1]DETALJNI PRIKAZ'!K1018+'[1]DETALJNI PRIKAZ'!K1050+'[1]DETALJNI PRIKAZ'!K1080+'[1]DETALJNI PRIKAZ'!K1110+'[1]DETALJNI PRIKAZ'!K1141+'[1]DETALJNI PRIKAZ'!K1183+'[1]DETALJNI PRIKAZ'!K1213+'[1]DETALJNI PRIKAZ'!K1245+'[1]DETALJNI PRIKAZ'!K1275+'[1]DETALJNI PRIKAZ'!K1305+'[1]DETALJNI PRIKAZ'!K1335+'[1]DETALJNI PRIKAZ'!K1365+'[1]DETALJNI PRIKAZ'!K1395+'[1]DETALJNI PRIKAZ'!K1425</f>
        <v>3074827.711845692</v>
      </c>
      <c r="E17" s="24"/>
      <c r="F17" s="24"/>
      <c r="G17" s="24"/>
      <c r="H17" s="24"/>
      <c r="I17" s="24"/>
      <c r="J17" s="24"/>
      <c r="K17" s="24" t="e">
        <f>'[1]DETALJNI PRIKAZ'!L19+'[1]DETALJNI PRIKAZ'!L50+'[1]DETALJNI PRIKAZ'!L83+'[1]DETALJNI PRIKAZ'!L118+'[1]DETALJNI PRIKAZ'!L153+'[1]DETALJNI PRIKAZ'!L182+'[1]DETALJNI PRIKAZ'!L212+'[1]DETALJNI PRIKAZ'!L242+'[1]DETALJNI PRIKAZ'!L272+'[1]DETALJNI PRIKAZ'!L302+'[1]DETALJNI PRIKAZ'!L331+'[1]DETALJNI PRIKAZ'!L361+'[1]DETALJNI PRIKAZ'!L397+'[1]DETALJNI PRIKAZ'!L427+'[1]DETALJNI PRIKAZ'!L459+'[1]DETALJNI PRIKAZ'!L491+'[1]DETALJNI PRIKAZ'!L521+'[1]DETALJNI PRIKAZ'!L551+'[1]DETALJNI PRIKAZ'!L592+'[1]DETALJNI PRIKAZ'!L622+'[1]DETALJNI PRIKAZ'!L652+'[1]DETALJNI PRIKAZ'!L682+'[1]DETALJNI PRIKAZ'!L712+'[1]DETALJNI PRIKAZ'!L762+'[1]DETALJNI PRIKAZ'!L792+'[1]DETALJNI PRIKAZ'!L827+'[1]DETALJNI PRIKAZ'!L867+'[1]DETALJNI PRIKAZ'!L897+'[1]DETALJNI PRIKAZ'!L927+'[1]DETALJNI PRIKAZ'!L985+'[1]DETALJNI PRIKAZ'!L1018+'[1]DETALJNI PRIKAZ'!L1050+'[1]DETALJNI PRIKAZ'!L1080+'[1]DETALJNI PRIKAZ'!L1110+'[1]DETALJNI PRIKAZ'!L1141+'[1]DETALJNI PRIKAZ'!L1183+'[1]DETALJNI PRIKAZ'!L1213+'[1]DETALJNI PRIKAZ'!L1245+'[1]DETALJNI PRIKAZ'!L1275+'[1]DETALJNI PRIKAZ'!L1305+'[1]DETALJNI PRIKAZ'!L1335+'[1]DETALJNI PRIKAZ'!L1365+'[1]DETALJNI PRIKAZ'!L1395+'[1]DETALJNI PRIKAZ'!L1425</f>
        <v>#REF!</v>
      </c>
      <c r="L17" s="25"/>
      <c r="M17" s="122"/>
      <c r="N17" s="123"/>
    </row>
    <row r="18" spans="1:14" s="124" customFormat="1" ht="12" customHeight="1" hidden="1">
      <c r="A18" s="29"/>
      <c r="B18" s="30" t="s">
        <v>18</v>
      </c>
      <c r="C18" s="29">
        <v>613900</v>
      </c>
      <c r="D18" s="24">
        <f>'[1]DETALJNI PRIKAZ'!K20+'[1]DETALJNI PRIKAZ'!K51+'[1]DETALJNI PRIKAZ'!K84+'[1]DETALJNI PRIKAZ'!K119+'[1]DETALJNI PRIKAZ'!K154+'[1]DETALJNI PRIKAZ'!K183+'[1]DETALJNI PRIKAZ'!K213+'[1]DETALJNI PRIKAZ'!K243+'[1]DETALJNI PRIKAZ'!K273+'[1]DETALJNI PRIKAZ'!K303+'[1]DETALJNI PRIKAZ'!K332+'[1]DETALJNI PRIKAZ'!K362+'[1]DETALJNI PRIKAZ'!K398+'[1]DETALJNI PRIKAZ'!K428+'[1]DETALJNI PRIKAZ'!K460+'[1]DETALJNI PRIKAZ'!K492+'[1]DETALJNI PRIKAZ'!K522+'[1]DETALJNI PRIKAZ'!K552+'[1]DETALJNI PRIKAZ'!K593+'[1]DETALJNI PRIKAZ'!K623+'[1]DETALJNI PRIKAZ'!K653+'[1]DETALJNI PRIKAZ'!K683+'[1]DETALJNI PRIKAZ'!K713+'[1]DETALJNI PRIKAZ'!K763+'[1]DETALJNI PRIKAZ'!K793+'[1]DETALJNI PRIKAZ'!K828+'[1]DETALJNI PRIKAZ'!K868+'[1]DETALJNI PRIKAZ'!K898+'[1]DETALJNI PRIKAZ'!K928+'[1]DETALJNI PRIKAZ'!K986+'[1]DETALJNI PRIKAZ'!K1019+'[1]DETALJNI PRIKAZ'!K1051+'[1]DETALJNI PRIKAZ'!K1081+'[1]DETALJNI PRIKAZ'!K1111+'[1]DETALJNI PRIKAZ'!K1142+'[1]DETALJNI PRIKAZ'!K1184+'[1]DETALJNI PRIKAZ'!K1214+'[1]DETALJNI PRIKAZ'!K1246+'[1]DETALJNI PRIKAZ'!K1276+'[1]DETALJNI PRIKAZ'!K1306+'[1]DETALJNI PRIKAZ'!K1336+'[1]DETALJNI PRIKAZ'!K1366+'[1]DETALJNI PRIKAZ'!K1396+'[1]DETALJNI PRIKAZ'!K1426</f>
        <v>41887053.807205476</v>
      </c>
      <c r="E18" s="24"/>
      <c r="F18" s="24"/>
      <c r="G18" s="24"/>
      <c r="H18" s="24"/>
      <c r="I18" s="24"/>
      <c r="J18" s="24"/>
      <c r="K18" s="24" t="e">
        <f>'[1]DETALJNI PRIKAZ'!L20+'[1]DETALJNI PRIKAZ'!L51+'[1]DETALJNI PRIKAZ'!L84+'[1]DETALJNI PRIKAZ'!L119+'[1]DETALJNI PRIKAZ'!L154+'[1]DETALJNI PRIKAZ'!L183+'[1]DETALJNI PRIKAZ'!L213+'[1]DETALJNI PRIKAZ'!L243+'[1]DETALJNI PRIKAZ'!L273+'[1]DETALJNI PRIKAZ'!L303+'[1]DETALJNI PRIKAZ'!L332+'[1]DETALJNI PRIKAZ'!L362+'[1]DETALJNI PRIKAZ'!L398+'[1]DETALJNI PRIKAZ'!L428+'[1]DETALJNI PRIKAZ'!L460+'[1]DETALJNI PRIKAZ'!L492+'[1]DETALJNI PRIKAZ'!L522+'[1]DETALJNI PRIKAZ'!L552+'[1]DETALJNI PRIKAZ'!L593+'[1]DETALJNI PRIKAZ'!L623+'[1]DETALJNI PRIKAZ'!L653+'[1]DETALJNI PRIKAZ'!L683+'[1]DETALJNI PRIKAZ'!L713+'[1]DETALJNI PRIKAZ'!L763+'[1]DETALJNI PRIKAZ'!L793+'[1]DETALJNI PRIKAZ'!L828+'[1]DETALJNI PRIKAZ'!L868+'[1]DETALJNI PRIKAZ'!L898+'[1]DETALJNI PRIKAZ'!L928+'[1]DETALJNI PRIKAZ'!L986+'[1]DETALJNI PRIKAZ'!L1019+'[1]DETALJNI PRIKAZ'!L1051+'[1]DETALJNI PRIKAZ'!L1081+'[1]DETALJNI PRIKAZ'!L1111+'[1]DETALJNI PRIKAZ'!L1142+'[1]DETALJNI PRIKAZ'!L1184+'[1]DETALJNI PRIKAZ'!L1214+'[1]DETALJNI PRIKAZ'!L1246+'[1]DETALJNI PRIKAZ'!L1276+'[1]DETALJNI PRIKAZ'!L1306+'[1]DETALJNI PRIKAZ'!L1336+'[1]DETALJNI PRIKAZ'!L1366+'[1]DETALJNI PRIKAZ'!L1396+'[1]DETALJNI PRIKAZ'!L1426</f>
        <v>#REF!</v>
      </c>
      <c r="L18" s="25"/>
      <c r="M18" s="122"/>
      <c r="N18" s="123"/>
    </row>
    <row r="19" spans="1:14" s="121" customFormat="1" ht="12" customHeight="1" hidden="1">
      <c r="A19" s="31"/>
      <c r="B19" s="32" t="s">
        <v>19</v>
      </c>
      <c r="C19" s="31" t="s">
        <v>20</v>
      </c>
      <c r="D19" s="17">
        <f>'[1]DETALJNI PRIKAZ'!K21+'[1]DETALJNI PRIKAZ'!K52+'[1]DETALJNI PRIKAZ'!K85+'[1]DETALJNI PRIKAZ'!K120+'[1]DETALJNI PRIKAZ'!K155+'[1]DETALJNI PRIKAZ'!K184+'[1]DETALJNI PRIKAZ'!K214+'[1]DETALJNI PRIKAZ'!K244+'[1]DETALJNI PRIKAZ'!K274+'[1]DETALJNI PRIKAZ'!K304+'[1]DETALJNI PRIKAZ'!K333+'[1]DETALJNI PRIKAZ'!K363+'[1]DETALJNI PRIKAZ'!K399+'[1]DETALJNI PRIKAZ'!K429+'[1]DETALJNI PRIKAZ'!K461+'[1]DETALJNI PRIKAZ'!K493+'[1]DETALJNI PRIKAZ'!K523+'[1]DETALJNI PRIKAZ'!K553+'[1]DETALJNI PRIKAZ'!K594+'[1]DETALJNI PRIKAZ'!K624+'[1]DETALJNI PRIKAZ'!K654+'[1]DETALJNI PRIKAZ'!K684+'[1]DETALJNI PRIKAZ'!K714+'[1]DETALJNI PRIKAZ'!K764+'[1]DETALJNI PRIKAZ'!K794+'[1]DETALJNI PRIKAZ'!K829+'[1]DETALJNI PRIKAZ'!K869+'[1]DETALJNI PRIKAZ'!K899+'[1]DETALJNI PRIKAZ'!K929+'[1]DETALJNI PRIKAZ'!K987+'[1]DETALJNI PRIKAZ'!K1020+'[1]DETALJNI PRIKAZ'!K1052+'[1]DETALJNI PRIKAZ'!K1082+'[1]DETALJNI PRIKAZ'!K1112+'[1]DETALJNI PRIKAZ'!K1143+'[1]DETALJNI PRIKAZ'!K1185+'[1]DETALJNI PRIKAZ'!K1215+'[1]DETALJNI PRIKAZ'!K1247+'[1]DETALJNI PRIKAZ'!K1277+'[1]DETALJNI PRIKAZ'!K1307+'[1]DETALJNI PRIKAZ'!K1337+'[1]DETALJNI PRIKAZ'!K1367+'[1]DETALJNI PRIKAZ'!K1397+'[1]DETALJNI PRIKAZ'!K1427</f>
        <v>70464894.64654332</v>
      </c>
      <c r="E19" s="17"/>
      <c r="F19" s="17"/>
      <c r="G19" s="17"/>
      <c r="H19" s="17"/>
      <c r="I19" s="17"/>
      <c r="J19" s="17"/>
      <c r="K19" s="17" t="e">
        <f>'[1]DETALJNI PRIKAZ'!L21+'[1]DETALJNI PRIKAZ'!L52+'[1]DETALJNI PRIKAZ'!L85+'[1]DETALJNI PRIKAZ'!L120+'[1]DETALJNI PRIKAZ'!L155+'[1]DETALJNI PRIKAZ'!L184+'[1]DETALJNI PRIKAZ'!L214+'[1]DETALJNI PRIKAZ'!L244+'[1]DETALJNI PRIKAZ'!L274+'[1]DETALJNI PRIKAZ'!L304+'[1]DETALJNI PRIKAZ'!L333+'[1]DETALJNI PRIKAZ'!L363+'[1]DETALJNI PRIKAZ'!L399+'[1]DETALJNI PRIKAZ'!L429+'[1]DETALJNI PRIKAZ'!L461+'[1]DETALJNI PRIKAZ'!L493+'[1]DETALJNI PRIKAZ'!L523+'[1]DETALJNI PRIKAZ'!L553+'[1]DETALJNI PRIKAZ'!L594+'[1]DETALJNI PRIKAZ'!L624+'[1]DETALJNI PRIKAZ'!L654+'[1]DETALJNI PRIKAZ'!L684+'[1]DETALJNI PRIKAZ'!L714+'[1]DETALJNI PRIKAZ'!L764+'[1]DETALJNI PRIKAZ'!L794+'[1]DETALJNI PRIKAZ'!L829+'[1]DETALJNI PRIKAZ'!L869+'[1]DETALJNI PRIKAZ'!L899+'[1]DETALJNI PRIKAZ'!L929+'[1]DETALJNI PRIKAZ'!L987+'[1]DETALJNI PRIKAZ'!L1020+'[1]DETALJNI PRIKAZ'!L1052+'[1]DETALJNI PRIKAZ'!L1082+'[1]DETALJNI PRIKAZ'!L1112+'[1]DETALJNI PRIKAZ'!L1143+'[1]DETALJNI PRIKAZ'!L1185+'[1]DETALJNI PRIKAZ'!L1215+'[1]DETALJNI PRIKAZ'!L1247+'[1]DETALJNI PRIKAZ'!L1277+'[1]DETALJNI PRIKAZ'!L1307+'[1]DETALJNI PRIKAZ'!L1337+'[1]DETALJNI PRIKAZ'!L1367+'[1]DETALJNI PRIKAZ'!L1397+'[1]DETALJNI PRIKAZ'!L1427</f>
        <v>#REF!</v>
      </c>
      <c r="L19" s="18"/>
      <c r="M19" s="119"/>
      <c r="N19" s="120"/>
    </row>
    <row r="20" spans="1:14" s="121" customFormat="1" ht="12" customHeight="1" hidden="1">
      <c r="A20" s="33"/>
      <c r="B20" s="23" t="s">
        <v>21</v>
      </c>
      <c r="C20" s="33">
        <v>821100</v>
      </c>
      <c r="D20" s="24" t="e">
        <f>'[1]DETALJNI PRIKAZ'!K22+'[1]DETALJNI PRIKAZ'!K53+'[1]DETALJNI PRIKAZ'!K86+'[1]DETALJNI PRIKAZ'!K121+'[1]DETALJNI PRIKAZ'!K156+'[1]DETALJNI PRIKAZ'!K185+'[1]DETALJNI PRIKAZ'!K215+'[1]DETALJNI PRIKAZ'!K245+'[1]DETALJNI PRIKAZ'!K275+'[1]DETALJNI PRIKAZ'!K305+'[1]DETALJNI PRIKAZ'!K334+'[1]DETALJNI PRIKAZ'!K364+'[1]DETALJNI PRIKAZ'!K400+'[1]DETALJNI PRIKAZ'!K430+'[1]DETALJNI PRIKAZ'!K462+'[1]DETALJNI PRIKAZ'!K494+'[1]DETALJNI PRIKAZ'!K524+'[1]DETALJNI PRIKAZ'!K554+'[1]DETALJNI PRIKAZ'!K595+'[1]DETALJNI PRIKAZ'!K625+'[1]DETALJNI PRIKAZ'!K655+'[1]DETALJNI PRIKAZ'!K685+'[1]DETALJNI PRIKAZ'!K715+'[1]DETALJNI PRIKAZ'!K765+'[1]DETALJNI PRIKAZ'!K795+'[1]DETALJNI PRIKAZ'!K830+'[1]DETALJNI PRIKAZ'!K870+'[1]DETALJNI PRIKAZ'!K900+'[1]DETALJNI PRIKAZ'!K930+'[1]DETALJNI PRIKAZ'!K988+'[1]DETALJNI PRIKAZ'!K1021+'[1]DETALJNI PRIKAZ'!K1053+'[1]DETALJNI PRIKAZ'!K1083+'[1]DETALJNI PRIKAZ'!K1113+'[1]DETALJNI PRIKAZ'!K1144+'[1]DETALJNI PRIKAZ'!K1186+'[1]DETALJNI PRIKAZ'!K1216+'[1]DETALJNI PRIKAZ'!K1248+'[1]DETALJNI PRIKAZ'!K1278+'[1]DETALJNI PRIKAZ'!K1308+'[1]DETALJNI PRIKAZ'!K1338+'[1]DETALJNI PRIKAZ'!K1368+'[1]DETALJNI PRIKAZ'!K1398+'[1]DETALJNI PRIKAZ'!K1428</f>
        <v>#REF!</v>
      </c>
      <c r="E20" s="24"/>
      <c r="F20" s="24"/>
      <c r="G20" s="24"/>
      <c r="H20" s="24"/>
      <c r="I20" s="24"/>
      <c r="J20" s="24"/>
      <c r="K20" s="24" t="e">
        <f>'[1]DETALJNI PRIKAZ'!L22+'[1]DETALJNI PRIKAZ'!L53+'[1]DETALJNI PRIKAZ'!L86+'[1]DETALJNI PRIKAZ'!L121+'[1]DETALJNI PRIKAZ'!L156+'[1]DETALJNI PRIKAZ'!L185+'[1]DETALJNI PRIKAZ'!L215+'[1]DETALJNI PRIKAZ'!L245+'[1]DETALJNI PRIKAZ'!L275+'[1]DETALJNI PRIKAZ'!L305+'[1]DETALJNI PRIKAZ'!L334+'[1]DETALJNI PRIKAZ'!L364+'[1]DETALJNI PRIKAZ'!L400+'[1]DETALJNI PRIKAZ'!L430+'[1]DETALJNI PRIKAZ'!L462+'[1]DETALJNI PRIKAZ'!L494+'[1]DETALJNI PRIKAZ'!L524+'[1]DETALJNI PRIKAZ'!L554+'[1]DETALJNI PRIKAZ'!L595+'[1]DETALJNI PRIKAZ'!L625+'[1]DETALJNI PRIKAZ'!L655+'[1]DETALJNI PRIKAZ'!L685+'[1]DETALJNI PRIKAZ'!L715+'[1]DETALJNI PRIKAZ'!L765+'[1]DETALJNI PRIKAZ'!L795+'[1]DETALJNI PRIKAZ'!L830+'[1]DETALJNI PRIKAZ'!L870+'[1]DETALJNI PRIKAZ'!L900+'[1]DETALJNI PRIKAZ'!L930+'[1]DETALJNI PRIKAZ'!L988+'[1]DETALJNI PRIKAZ'!L1021+'[1]DETALJNI PRIKAZ'!L1053+'[1]DETALJNI PRIKAZ'!L1083+'[1]DETALJNI PRIKAZ'!L1113+'[1]DETALJNI PRIKAZ'!L1144+'[1]DETALJNI PRIKAZ'!L1186+'[1]DETALJNI PRIKAZ'!L1216+'[1]DETALJNI PRIKAZ'!L1248+'[1]DETALJNI PRIKAZ'!L1278+'[1]DETALJNI PRIKAZ'!L1308+'[1]DETALJNI PRIKAZ'!L1338+'[1]DETALJNI PRIKAZ'!L1368+'[1]DETALJNI PRIKAZ'!L1398+'[1]DETALJNI PRIKAZ'!L1428</f>
        <v>#REF!</v>
      </c>
      <c r="L20" s="25"/>
      <c r="M20" s="119"/>
      <c r="N20" s="120"/>
    </row>
    <row r="21" spans="1:12" ht="12" customHeight="1" hidden="1">
      <c r="A21" s="33"/>
      <c r="B21" s="23" t="s">
        <v>22</v>
      </c>
      <c r="C21" s="33">
        <v>821200</v>
      </c>
      <c r="D21" s="24" t="e">
        <f>'[1]DETALJNI PRIKAZ'!K23+'[1]DETALJNI PRIKAZ'!K54+'[1]DETALJNI PRIKAZ'!K87+'[1]DETALJNI PRIKAZ'!K122+'[1]DETALJNI PRIKAZ'!K157+'[1]DETALJNI PRIKAZ'!K186+'[1]DETALJNI PRIKAZ'!K216+'[1]DETALJNI PRIKAZ'!K246+'[1]DETALJNI PRIKAZ'!K276+'[1]DETALJNI PRIKAZ'!K306+'[1]DETALJNI PRIKAZ'!K335+'[1]DETALJNI PRIKAZ'!K365+'[1]DETALJNI PRIKAZ'!K401+'[1]DETALJNI PRIKAZ'!K431+'[1]DETALJNI PRIKAZ'!K463+'[1]DETALJNI PRIKAZ'!K495+'[1]DETALJNI PRIKAZ'!K525+'[1]DETALJNI PRIKAZ'!K555+'[1]DETALJNI PRIKAZ'!K596+'[1]DETALJNI PRIKAZ'!K626+'[1]DETALJNI PRIKAZ'!K656+'[1]DETALJNI PRIKAZ'!K686+'[1]DETALJNI PRIKAZ'!K716+'[1]DETALJNI PRIKAZ'!K766+'[1]DETALJNI PRIKAZ'!K796+'[1]DETALJNI PRIKAZ'!K831+'[1]DETALJNI PRIKAZ'!K871+'[1]DETALJNI PRIKAZ'!K901+'[1]DETALJNI PRIKAZ'!K931+'[1]DETALJNI PRIKAZ'!K989+'[1]DETALJNI PRIKAZ'!K1022+'[1]DETALJNI PRIKAZ'!K1054+'[1]DETALJNI PRIKAZ'!K1084+'[1]DETALJNI PRIKAZ'!K1114+'[1]DETALJNI PRIKAZ'!K1145+'[1]DETALJNI PRIKAZ'!K1187+'[1]DETALJNI PRIKAZ'!K1217+'[1]DETALJNI PRIKAZ'!K1249+'[1]DETALJNI PRIKAZ'!K1279+'[1]DETALJNI PRIKAZ'!K1309+'[1]DETALJNI PRIKAZ'!K1339+'[1]DETALJNI PRIKAZ'!K1369+'[1]DETALJNI PRIKAZ'!K1399+'[1]DETALJNI PRIKAZ'!K1429</f>
        <v>#REF!</v>
      </c>
      <c r="E21" s="24"/>
      <c r="F21" s="24"/>
      <c r="G21" s="24"/>
      <c r="H21" s="24"/>
      <c r="I21" s="24"/>
      <c r="J21" s="24"/>
      <c r="K21" s="24" t="e">
        <f>'[1]DETALJNI PRIKAZ'!L23+'[1]DETALJNI PRIKAZ'!L54+'[1]DETALJNI PRIKAZ'!L87+'[1]DETALJNI PRIKAZ'!L122+'[1]DETALJNI PRIKAZ'!L157+'[1]DETALJNI PRIKAZ'!L186+'[1]DETALJNI PRIKAZ'!L216+'[1]DETALJNI PRIKAZ'!L246+'[1]DETALJNI PRIKAZ'!L276+'[1]DETALJNI PRIKAZ'!L306+'[1]DETALJNI PRIKAZ'!L335+'[1]DETALJNI PRIKAZ'!L365+'[1]DETALJNI PRIKAZ'!L401+'[1]DETALJNI PRIKAZ'!L431+'[1]DETALJNI PRIKAZ'!L463+'[1]DETALJNI PRIKAZ'!L495+'[1]DETALJNI PRIKAZ'!L525+'[1]DETALJNI PRIKAZ'!L555+'[1]DETALJNI PRIKAZ'!L596+'[1]DETALJNI PRIKAZ'!L626+'[1]DETALJNI PRIKAZ'!L656+'[1]DETALJNI PRIKAZ'!L686+'[1]DETALJNI PRIKAZ'!L716+'[1]DETALJNI PRIKAZ'!L766+'[1]DETALJNI PRIKAZ'!L796+'[1]DETALJNI PRIKAZ'!L831+'[1]DETALJNI PRIKAZ'!L871+'[1]DETALJNI PRIKAZ'!L901+'[1]DETALJNI PRIKAZ'!L931+'[1]DETALJNI PRIKAZ'!L989+'[1]DETALJNI PRIKAZ'!L1022+'[1]DETALJNI PRIKAZ'!L1054+'[1]DETALJNI PRIKAZ'!L1084+'[1]DETALJNI PRIKAZ'!L1114+'[1]DETALJNI PRIKAZ'!L1145+'[1]DETALJNI PRIKAZ'!L1187+'[1]DETALJNI PRIKAZ'!L1217+'[1]DETALJNI PRIKAZ'!L1249+'[1]DETALJNI PRIKAZ'!L1279+'[1]DETALJNI PRIKAZ'!L1309+'[1]DETALJNI PRIKAZ'!L1339+'[1]DETALJNI PRIKAZ'!L1369+'[1]DETALJNI PRIKAZ'!L1399+'[1]DETALJNI PRIKAZ'!L1429</f>
        <v>#REF!</v>
      </c>
      <c r="L21" s="25"/>
    </row>
    <row r="22" spans="1:12" ht="12" customHeight="1" hidden="1">
      <c r="A22" s="33"/>
      <c r="B22" s="23" t="s">
        <v>23</v>
      </c>
      <c r="C22" s="33">
        <v>821300</v>
      </c>
      <c r="D22" s="24" t="e">
        <f>'[1]DETALJNI PRIKAZ'!K24+'[1]DETALJNI PRIKAZ'!K55+'[1]DETALJNI PRIKAZ'!K88+'[1]DETALJNI PRIKAZ'!K123+'[1]DETALJNI PRIKAZ'!K158+'[1]DETALJNI PRIKAZ'!K187+'[1]DETALJNI PRIKAZ'!K217+'[1]DETALJNI PRIKAZ'!K247+'[1]DETALJNI PRIKAZ'!K277+'[1]DETALJNI PRIKAZ'!K307+'[1]DETALJNI PRIKAZ'!K336+'[1]DETALJNI PRIKAZ'!K366+'[1]DETALJNI PRIKAZ'!K402+'[1]DETALJNI PRIKAZ'!K432+'[1]DETALJNI PRIKAZ'!K464+'[1]DETALJNI PRIKAZ'!K496+'[1]DETALJNI PRIKAZ'!K526+'[1]DETALJNI PRIKAZ'!K556+'[1]DETALJNI PRIKAZ'!K597+'[1]DETALJNI PRIKAZ'!K627+'[1]DETALJNI PRIKAZ'!K657+'[1]DETALJNI PRIKAZ'!K687+'[1]DETALJNI PRIKAZ'!K717+'[1]DETALJNI PRIKAZ'!K767+'[1]DETALJNI PRIKAZ'!K797+'[1]DETALJNI PRIKAZ'!K832+'[1]DETALJNI PRIKAZ'!K872+'[1]DETALJNI PRIKAZ'!K902+'[1]DETALJNI PRIKAZ'!K932+'[1]DETALJNI PRIKAZ'!K990+'[1]DETALJNI PRIKAZ'!K1023+'[1]DETALJNI PRIKAZ'!K1055+'[1]DETALJNI PRIKAZ'!K1085+'[1]DETALJNI PRIKAZ'!K1115+'[1]DETALJNI PRIKAZ'!K1146+'[1]DETALJNI PRIKAZ'!K1188+'[1]DETALJNI PRIKAZ'!K1218+'[1]DETALJNI PRIKAZ'!K1250+'[1]DETALJNI PRIKAZ'!K1280+'[1]DETALJNI PRIKAZ'!K1310+'[1]DETALJNI PRIKAZ'!K1340+'[1]DETALJNI PRIKAZ'!K1370+'[1]DETALJNI PRIKAZ'!K1400+'[1]DETALJNI PRIKAZ'!K1430</f>
        <v>#REF!</v>
      </c>
      <c r="E22" s="24"/>
      <c r="F22" s="24"/>
      <c r="G22" s="24"/>
      <c r="H22" s="24"/>
      <c r="I22" s="24"/>
      <c r="J22" s="24"/>
      <c r="K22" s="24" t="e">
        <f>'[1]DETALJNI PRIKAZ'!L24+'[1]DETALJNI PRIKAZ'!L55+'[1]DETALJNI PRIKAZ'!L88+'[1]DETALJNI PRIKAZ'!L123+'[1]DETALJNI PRIKAZ'!L158+'[1]DETALJNI PRIKAZ'!L187+'[1]DETALJNI PRIKAZ'!L217+'[1]DETALJNI PRIKAZ'!L247+'[1]DETALJNI PRIKAZ'!L277+'[1]DETALJNI PRIKAZ'!L307+'[1]DETALJNI PRIKAZ'!L336+'[1]DETALJNI PRIKAZ'!L366+'[1]DETALJNI PRIKAZ'!L402+'[1]DETALJNI PRIKAZ'!L432+'[1]DETALJNI PRIKAZ'!L464+'[1]DETALJNI PRIKAZ'!L496+'[1]DETALJNI PRIKAZ'!L526+'[1]DETALJNI PRIKAZ'!L556+'[1]DETALJNI PRIKAZ'!L597+'[1]DETALJNI PRIKAZ'!L627+'[1]DETALJNI PRIKAZ'!L657+'[1]DETALJNI PRIKAZ'!L687+'[1]DETALJNI PRIKAZ'!L717+'[1]DETALJNI PRIKAZ'!L767+'[1]DETALJNI PRIKAZ'!L797+'[1]DETALJNI PRIKAZ'!L832+'[1]DETALJNI PRIKAZ'!L872+'[1]DETALJNI PRIKAZ'!L902+'[1]DETALJNI PRIKAZ'!L932+'[1]DETALJNI PRIKAZ'!L990+'[1]DETALJNI PRIKAZ'!L1023+'[1]DETALJNI PRIKAZ'!L1055+'[1]DETALJNI PRIKAZ'!L1085+'[1]DETALJNI PRIKAZ'!L1115+'[1]DETALJNI PRIKAZ'!L1146+'[1]DETALJNI PRIKAZ'!L1188+'[1]DETALJNI PRIKAZ'!L1218+'[1]DETALJNI PRIKAZ'!L1250+'[1]DETALJNI PRIKAZ'!L1280+'[1]DETALJNI PRIKAZ'!L1310+'[1]DETALJNI PRIKAZ'!L1340+'[1]DETALJNI PRIKAZ'!L1370+'[1]DETALJNI PRIKAZ'!L1400+'[1]DETALJNI PRIKAZ'!L1430</f>
        <v>#REF!</v>
      </c>
      <c r="L22" s="25"/>
    </row>
    <row r="23" spans="1:12" ht="12" customHeight="1" hidden="1">
      <c r="A23" s="33"/>
      <c r="B23" s="23" t="s">
        <v>24</v>
      </c>
      <c r="C23" s="33">
        <v>821400</v>
      </c>
      <c r="D23" s="24" t="e">
        <f>'[1]DETALJNI PRIKAZ'!K25+'[1]DETALJNI PRIKAZ'!K56+'[1]DETALJNI PRIKAZ'!K89+'[1]DETALJNI PRIKAZ'!K124+'[1]DETALJNI PRIKAZ'!K159+'[1]DETALJNI PRIKAZ'!K188+'[1]DETALJNI PRIKAZ'!K218+'[1]DETALJNI PRIKAZ'!K248+'[1]DETALJNI PRIKAZ'!K278+'[1]DETALJNI PRIKAZ'!K308+'[1]DETALJNI PRIKAZ'!K337+'[1]DETALJNI PRIKAZ'!K367+'[1]DETALJNI PRIKAZ'!K403+'[1]DETALJNI PRIKAZ'!K433+'[1]DETALJNI PRIKAZ'!K465+'[1]DETALJNI PRIKAZ'!K497+'[1]DETALJNI PRIKAZ'!K527+'[1]DETALJNI PRIKAZ'!K557+'[1]DETALJNI PRIKAZ'!K598+'[1]DETALJNI PRIKAZ'!K628+'[1]DETALJNI PRIKAZ'!K658+'[1]DETALJNI PRIKAZ'!K688+'[1]DETALJNI PRIKAZ'!K718+'[1]DETALJNI PRIKAZ'!K768+'[1]DETALJNI PRIKAZ'!K798+'[1]DETALJNI PRIKAZ'!K833+'[1]DETALJNI PRIKAZ'!K873+'[1]DETALJNI PRIKAZ'!K903+'[1]DETALJNI PRIKAZ'!K933+'[1]DETALJNI PRIKAZ'!K991+'[1]DETALJNI PRIKAZ'!K1024+'[1]DETALJNI PRIKAZ'!K1056+'[1]DETALJNI PRIKAZ'!K1086+'[1]DETALJNI PRIKAZ'!K1116+'[1]DETALJNI PRIKAZ'!K1147+'[1]DETALJNI PRIKAZ'!K1189+'[1]DETALJNI PRIKAZ'!K1219+'[1]DETALJNI PRIKAZ'!K1251+'[1]DETALJNI PRIKAZ'!K1281+'[1]DETALJNI PRIKAZ'!K1311+'[1]DETALJNI PRIKAZ'!K1341+'[1]DETALJNI PRIKAZ'!K1371+'[1]DETALJNI PRIKAZ'!K1401+'[1]DETALJNI PRIKAZ'!K1431</f>
        <v>#REF!</v>
      </c>
      <c r="E23" s="24"/>
      <c r="F23" s="24"/>
      <c r="G23" s="24"/>
      <c r="H23" s="24"/>
      <c r="I23" s="24"/>
      <c r="J23" s="24"/>
      <c r="K23" s="24" t="e">
        <f>'[1]DETALJNI PRIKAZ'!L25+'[1]DETALJNI PRIKAZ'!L56+'[1]DETALJNI PRIKAZ'!L89+'[1]DETALJNI PRIKAZ'!L124+'[1]DETALJNI PRIKAZ'!L159+'[1]DETALJNI PRIKAZ'!L188+'[1]DETALJNI PRIKAZ'!L218+'[1]DETALJNI PRIKAZ'!L248+'[1]DETALJNI PRIKAZ'!L278+'[1]DETALJNI PRIKAZ'!L308+'[1]DETALJNI PRIKAZ'!L337+'[1]DETALJNI PRIKAZ'!L367+'[1]DETALJNI PRIKAZ'!L403+'[1]DETALJNI PRIKAZ'!L433+'[1]DETALJNI PRIKAZ'!L465+'[1]DETALJNI PRIKAZ'!L497+'[1]DETALJNI PRIKAZ'!L527+'[1]DETALJNI PRIKAZ'!L557+'[1]DETALJNI PRIKAZ'!L598+'[1]DETALJNI PRIKAZ'!L628+'[1]DETALJNI PRIKAZ'!L658+'[1]DETALJNI PRIKAZ'!L688+'[1]DETALJNI PRIKAZ'!L718+'[1]DETALJNI PRIKAZ'!L768+'[1]DETALJNI PRIKAZ'!L798+'[1]DETALJNI PRIKAZ'!L833+'[1]DETALJNI PRIKAZ'!L873+'[1]DETALJNI PRIKAZ'!L903+'[1]DETALJNI PRIKAZ'!L933+'[1]DETALJNI PRIKAZ'!L991+'[1]DETALJNI PRIKAZ'!L1024+'[1]DETALJNI PRIKAZ'!L1056+'[1]DETALJNI PRIKAZ'!L1086+'[1]DETALJNI PRIKAZ'!L1116+'[1]DETALJNI PRIKAZ'!L1147+'[1]DETALJNI PRIKAZ'!L1189+'[1]DETALJNI PRIKAZ'!L1219+'[1]DETALJNI PRIKAZ'!L1251+'[1]DETALJNI PRIKAZ'!L1281+'[1]DETALJNI PRIKAZ'!L1311+'[1]DETALJNI PRIKAZ'!L1341+'[1]DETALJNI PRIKAZ'!L1371+'[1]DETALJNI PRIKAZ'!L1401+'[1]DETALJNI PRIKAZ'!L1431</f>
        <v>#REF!</v>
      </c>
      <c r="L23" s="25"/>
    </row>
    <row r="24" spans="1:12" ht="12" customHeight="1" hidden="1">
      <c r="A24" s="33"/>
      <c r="B24" s="23" t="s">
        <v>25</v>
      </c>
      <c r="C24" s="33">
        <v>821600</v>
      </c>
      <c r="D24" s="24" t="e">
        <f>'[1]DETALJNI PRIKAZ'!K26+'[1]DETALJNI PRIKAZ'!K57+'[1]DETALJNI PRIKAZ'!K90+'[1]DETALJNI PRIKAZ'!K125+'[1]DETALJNI PRIKAZ'!K160+'[1]DETALJNI PRIKAZ'!K189+'[1]DETALJNI PRIKAZ'!K219+'[1]DETALJNI PRIKAZ'!K249+'[1]DETALJNI PRIKAZ'!K279+'[1]DETALJNI PRIKAZ'!K309+'[1]DETALJNI PRIKAZ'!K338+'[1]DETALJNI PRIKAZ'!K368+'[1]DETALJNI PRIKAZ'!K404+'[1]DETALJNI PRIKAZ'!K434+'[1]DETALJNI PRIKAZ'!K466+'[1]DETALJNI PRIKAZ'!K498+'[1]DETALJNI PRIKAZ'!K528+'[1]DETALJNI PRIKAZ'!K558+'[1]DETALJNI PRIKAZ'!K599+'[1]DETALJNI PRIKAZ'!K629+'[1]DETALJNI PRIKAZ'!K659+'[1]DETALJNI PRIKAZ'!K689+'[1]DETALJNI PRIKAZ'!K719+'[1]DETALJNI PRIKAZ'!K769+'[1]DETALJNI PRIKAZ'!K799+'[1]DETALJNI PRIKAZ'!K834+'[1]DETALJNI PRIKAZ'!K874+'[1]DETALJNI PRIKAZ'!K904+'[1]DETALJNI PRIKAZ'!K934+'[1]DETALJNI PRIKAZ'!K992+'[1]DETALJNI PRIKAZ'!K1025+'[1]DETALJNI PRIKAZ'!K1057+'[1]DETALJNI PRIKAZ'!K1087+'[1]DETALJNI PRIKAZ'!K1117+'[1]DETALJNI PRIKAZ'!K1148+'[1]DETALJNI PRIKAZ'!K1190+'[1]DETALJNI PRIKAZ'!K1220+'[1]DETALJNI PRIKAZ'!K1252+'[1]DETALJNI PRIKAZ'!K1282+'[1]DETALJNI PRIKAZ'!K1312+'[1]DETALJNI PRIKAZ'!K1342+'[1]DETALJNI PRIKAZ'!K1372+'[1]DETALJNI PRIKAZ'!K1402+'[1]DETALJNI PRIKAZ'!K1432</f>
        <v>#REF!</v>
      </c>
      <c r="E24" s="24"/>
      <c r="F24" s="24"/>
      <c r="G24" s="24"/>
      <c r="H24" s="24"/>
      <c r="I24" s="24"/>
      <c r="J24" s="24"/>
      <c r="K24" s="24" t="e">
        <f>'[1]DETALJNI PRIKAZ'!L26+'[1]DETALJNI PRIKAZ'!L57+'[1]DETALJNI PRIKAZ'!L90+'[1]DETALJNI PRIKAZ'!L125+'[1]DETALJNI PRIKAZ'!L160+'[1]DETALJNI PRIKAZ'!L189+'[1]DETALJNI PRIKAZ'!L219+'[1]DETALJNI PRIKAZ'!L249+'[1]DETALJNI PRIKAZ'!L279+'[1]DETALJNI PRIKAZ'!L309+'[1]DETALJNI PRIKAZ'!L338+'[1]DETALJNI PRIKAZ'!L368+'[1]DETALJNI PRIKAZ'!L404+'[1]DETALJNI PRIKAZ'!L434+'[1]DETALJNI PRIKAZ'!L466+'[1]DETALJNI PRIKAZ'!L498+'[1]DETALJNI PRIKAZ'!L528+'[1]DETALJNI PRIKAZ'!L558+'[1]DETALJNI PRIKAZ'!L599+'[1]DETALJNI PRIKAZ'!L629+'[1]DETALJNI PRIKAZ'!L659+'[1]DETALJNI PRIKAZ'!L689+'[1]DETALJNI PRIKAZ'!L719+'[1]DETALJNI PRIKAZ'!L769+'[1]DETALJNI PRIKAZ'!L799+'[1]DETALJNI PRIKAZ'!L834+'[1]DETALJNI PRIKAZ'!L874+'[1]DETALJNI PRIKAZ'!L904+'[1]DETALJNI PRIKAZ'!L934+'[1]DETALJNI PRIKAZ'!L992+'[1]DETALJNI PRIKAZ'!L1025+'[1]DETALJNI PRIKAZ'!L1057+'[1]DETALJNI PRIKAZ'!L1087+'[1]DETALJNI PRIKAZ'!L1117+'[1]DETALJNI PRIKAZ'!L1148+'[1]DETALJNI PRIKAZ'!L1190+'[1]DETALJNI PRIKAZ'!L1220+'[1]DETALJNI PRIKAZ'!L1252+'[1]DETALJNI PRIKAZ'!L1282+'[1]DETALJNI PRIKAZ'!L1312+'[1]DETALJNI PRIKAZ'!L1342+'[1]DETALJNI PRIKAZ'!L1372+'[1]DETALJNI PRIKAZ'!L1402+'[1]DETALJNI PRIKAZ'!L1432</f>
        <v>#REF!</v>
      </c>
      <c r="L24" s="25"/>
    </row>
    <row r="25" spans="1:14" s="121" customFormat="1" ht="12" customHeight="1" hidden="1">
      <c r="A25" s="31"/>
      <c r="B25" s="32" t="s">
        <v>26</v>
      </c>
      <c r="C25" s="31"/>
      <c r="D25" s="17">
        <f>'[1]DETALJNI PRIKAZ'!K27+'[1]DETALJNI PRIKAZ'!K58+'[1]DETALJNI PRIKAZ'!K91+'[1]DETALJNI PRIKAZ'!K126+'[1]DETALJNI PRIKAZ'!K161+'[1]DETALJNI PRIKAZ'!K190+'[1]DETALJNI PRIKAZ'!K220+'[1]DETALJNI PRIKAZ'!K250+'[1]DETALJNI PRIKAZ'!K280+'[1]DETALJNI PRIKAZ'!K310+'[1]DETALJNI PRIKAZ'!K339+'[1]DETALJNI PRIKAZ'!K369+'[1]DETALJNI PRIKAZ'!K405+'[1]DETALJNI PRIKAZ'!K435+'[1]DETALJNI PRIKAZ'!K467+'[1]DETALJNI PRIKAZ'!K499+'[1]DETALJNI PRIKAZ'!K529+'[1]DETALJNI PRIKAZ'!K559+'[1]DETALJNI PRIKAZ'!K600+'[1]DETALJNI PRIKAZ'!K630+'[1]DETALJNI PRIKAZ'!K660+'[1]DETALJNI PRIKAZ'!K690+'[1]DETALJNI PRIKAZ'!K720+'[1]DETALJNI PRIKAZ'!K770+'[1]DETALJNI PRIKAZ'!K800+'[1]DETALJNI PRIKAZ'!K835+'[1]DETALJNI PRIKAZ'!K875+'[1]DETALJNI PRIKAZ'!K905+'[1]DETALJNI PRIKAZ'!K935+'[1]DETALJNI PRIKAZ'!K993+'[1]DETALJNI PRIKAZ'!K1026+'[1]DETALJNI PRIKAZ'!K1058+'[1]DETALJNI PRIKAZ'!K1088+'[1]DETALJNI PRIKAZ'!K1118+'[1]DETALJNI PRIKAZ'!K1149+'[1]DETALJNI PRIKAZ'!K1191+'[1]DETALJNI PRIKAZ'!K1221+'[1]DETALJNI PRIKAZ'!K1253+'[1]DETALJNI PRIKAZ'!K1283+'[1]DETALJNI PRIKAZ'!K1313+'[1]DETALJNI PRIKAZ'!K1343+'[1]DETALJNI PRIKAZ'!K1373+'[1]DETALJNI PRIKAZ'!K1403+'[1]DETALJNI PRIKAZ'!K1433</f>
        <v>3030000</v>
      </c>
      <c r="E25" s="17"/>
      <c r="F25" s="17"/>
      <c r="G25" s="17"/>
      <c r="H25" s="17"/>
      <c r="I25" s="17"/>
      <c r="J25" s="17"/>
      <c r="K25" s="17" t="e">
        <f>'[1]DETALJNI PRIKAZ'!L27+'[1]DETALJNI PRIKAZ'!L58+'[1]DETALJNI PRIKAZ'!L91+'[1]DETALJNI PRIKAZ'!L126+'[1]DETALJNI PRIKAZ'!L161+'[1]DETALJNI PRIKAZ'!L190+'[1]DETALJNI PRIKAZ'!L220+'[1]DETALJNI PRIKAZ'!L250+'[1]DETALJNI PRIKAZ'!L280+'[1]DETALJNI PRIKAZ'!L310+'[1]DETALJNI PRIKAZ'!L339+'[1]DETALJNI PRIKAZ'!L369+'[1]DETALJNI PRIKAZ'!L405+'[1]DETALJNI PRIKAZ'!L435+'[1]DETALJNI PRIKAZ'!L467+'[1]DETALJNI PRIKAZ'!L499+'[1]DETALJNI PRIKAZ'!L529+'[1]DETALJNI PRIKAZ'!L559+'[1]DETALJNI PRIKAZ'!L600+'[1]DETALJNI PRIKAZ'!L630+'[1]DETALJNI PRIKAZ'!L660+'[1]DETALJNI PRIKAZ'!L690+'[1]DETALJNI PRIKAZ'!L720+'[1]DETALJNI PRIKAZ'!L770+'[1]DETALJNI PRIKAZ'!L800+'[1]DETALJNI PRIKAZ'!L835+'[1]DETALJNI PRIKAZ'!L875+'[1]DETALJNI PRIKAZ'!L905+'[1]DETALJNI PRIKAZ'!L935+'[1]DETALJNI PRIKAZ'!L993+'[1]DETALJNI PRIKAZ'!L1026+'[1]DETALJNI PRIKAZ'!L1058+'[1]DETALJNI PRIKAZ'!L1088+'[1]DETALJNI PRIKAZ'!L1118+'[1]DETALJNI PRIKAZ'!L1149+'[1]DETALJNI PRIKAZ'!L1191+'[1]DETALJNI PRIKAZ'!L1221+'[1]DETALJNI PRIKAZ'!L1253+'[1]DETALJNI PRIKAZ'!L1283+'[1]DETALJNI PRIKAZ'!L1313+'[1]DETALJNI PRIKAZ'!L1343+'[1]DETALJNI PRIKAZ'!L1373+'[1]DETALJNI PRIKAZ'!L1403+'[1]DETALJNI PRIKAZ'!L1433</f>
        <v>#REF!</v>
      </c>
      <c r="L25" s="18"/>
      <c r="M25" s="119"/>
      <c r="N25" s="120"/>
    </row>
    <row r="26" spans="1:14" s="121" customFormat="1" ht="12" customHeight="1" hidden="1">
      <c r="A26" s="31"/>
      <c r="B26" s="34" t="s">
        <v>27</v>
      </c>
      <c r="C26" s="31"/>
      <c r="D26" s="17" t="e">
        <f>'[1]DETALJNI PRIKAZ'!K63+'[1]DETALJNI PRIKAZ'!K437+'[1]DETALJNI PRIKAZ'!K570+'[1]DETALJNI PRIKAZ'!K737+'[1]DETALJNI PRIKAZ'!K846+'[1]DETALJNI PRIKAZ'!K959+'[1]DETALJNI PRIKAZ'!K1533</f>
        <v>#REF!</v>
      </c>
      <c r="E26" s="17"/>
      <c r="F26" s="17"/>
      <c r="G26" s="17"/>
      <c r="H26" s="17"/>
      <c r="I26" s="17"/>
      <c r="J26" s="17"/>
      <c r="K26" s="17" t="e">
        <f>'[1]DETALJNI PRIKAZ'!L63+'[1]DETALJNI PRIKAZ'!L437+'[1]DETALJNI PRIKAZ'!L570+'[1]DETALJNI PRIKAZ'!L737+'[1]DETALJNI PRIKAZ'!L846+'[1]DETALJNI PRIKAZ'!L959+'[1]DETALJNI PRIKAZ'!L1533</f>
        <v>#REF!</v>
      </c>
      <c r="L26" s="18"/>
      <c r="M26" s="119"/>
      <c r="N26" s="120"/>
    </row>
    <row r="27" spans="1:12" ht="12" customHeight="1" hidden="1">
      <c r="A27" s="31"/>
      <c r="B27" s="32" t="s">
        <v>28</v>
      </c>
      <c r="C27" s="31"/>
      <c r="D27" s="24" t="e">
        <f>SUM(D7+D19+D26)</f>
        <v>#REF!</v>
      </c>
      <c r="E27" s="24"/>
      <c r="F27" s="24"/>
      <c r="G27" s="24"/>
      <c r="H27" s="24"/>
      <c r="I27" s="24"/>
      <c r="J27" s="24"/>
      <c r="K27" s="24"/>
      <c r="L27" s="25"/>
    </row>
    <row r="28" spans="1:12" ht="12" customHeight="1" hidden="1">
      <c r="A28" s="31"/>
      <c r="B28" s="32" t="s">
        <v>29</v>
      </c>
      <c r="C28" s="31"/>
      <c r="D28" s="36"/>
      <c r="E28" s="36"/>
      <c r="F28" s="36"/>
      <c r="G28" s="36"/>
      <c r="H28" s="36"/>
      <c r="I28" s="36"/>
      <c r="J28" s="36"/>
      <c r="K28" s="36"/>
      <c r="L28" s="37"/>
    </row>
    <row r="29" spans="1:12" ht="12" customHeight="1" hidden="1">
      <c r="A29" s="31"/>
      <c r="B29" s="32" t="s">
        <v>30</v>
      </c>
      <c r="C29" s="31"/>
      <c r="D29" s="36"/>
      <c r="E29" s="36"/>
      <c r="F29" s="36"/>
      <c r="G29" s="36"/>
      <c r="H29" s="36"/>
      <c r="I29" s="36"/>
      <c r="J29" s="36"/>
      <c r="K29" s="36"/>
      <c r="L29" s="37"/>
    </row>
    <row r="30" spans="1:12" ht="12" customHeight="1" hidden="1">
      <c r="A30" s="38"/>
      <c r="B30" s="39" t="s">
        <v>31</v>
      </c>
      <c r="C30" s="38"/>
      <c r="D30" s="36"/>
      <c r="E30" s="36"/>
      <c r="F30" s="36"/>
      <c r="G30" s="36"/>
      <c r="H30" s="36"/>
      <c r="I30" s="36"/>
      <c r="J30" s="36"/>
      <c r="K30" s="36"/>
      <c r="L30" s="37"/>
    </row>
    <row r="31" spans="1:12" ht="12" customHeight="1" hidden="1">
      <c r="A31" s="38"/>
      <c r="B31" s="39" t="s">
        <v>32</v>
      </c>
      <c r="C31" s="38"/>
      <c r="D31" s="36"/>
      <c r="E31" s="36"/>
      <c r="F31" s="36"/>
      <c r="G31" s="36"/>
      <c r="H31" s="36"/>
      <c r="I31" s="36"/>
      <c r="J31" s="36"/>
      <c r="K31" s="36"/>
      <c r="L31" s="37"/>
    </row>
    <row r="32" spans="1:12" ht="12" customHeight="1" hidden="1">
      <c r="A32" s="41"/>
      <c r="B32" s="42" t="s">
        <v>33</v>
      </c>
      <c r="C32" s="41"/>
      <c r="D32" s="36"/>
      <c r="E32" s="36"/>
      <c r="F32" s="36"/>
      <c r="G32" s="36"/>
      <c r="H32" s="36"/>
      <c r="I32" s="36"/>
      <c r="J32" s="36"/>
      <c r="K32" s="36"/>
      <c r="L32" s="37"/>
    </row>
    <row r="33" spans="1:14" s="43" customFormat="1" ht="14.25" customHeight="1" hidden="1">
      <c r="A33" s="194"/>
      <c r="B33" s="194"/>
      <c r="C33" s="194"/>
      <c r="L33" s="44"/>
      <c r="M33" s="45"/>
      <c r="N33" s="44"/>
    </row>
    <row r="34" spans="1:17" s="44" customFormat="1" ht="26.25" customHeight="1">
      <c r="A34" s="174" t="s">
        <v>82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</row>
    <row r="35" spans="18:19" s="110" customFormat="1" ht="17.25" customHeight="1">
      <c r="R35" s="108"/>
      <c r="S35" s="109"/>
    </row>
    <row r="36" spans="1:13" s="44" customFormat="1" ht="14.25" customHeight="1">
      <c r="A36" s="176" t="s">
        <v>85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46"/>
      <c r="M36" s="45"/>
    </row>
    <row r="37" spans="1:13" s="44" customFormat="1" ht="14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46"/>
      <c r="M37" s="45"/>
    </row>
    <row r="38" spans="1:13" s="44" customFormat="1" ht="13.5" thickBot="1">
      <c r="A38" s="179"/>
      <c r="B38" s="179"/>
      <c r="C38" s="179"/>
      <c r="D38" s="180"/>
      <c r="E38" s="180"/>
      <c r="F38" s="180"/>
      <c r="G38" s="180"/>
      <c r="H38" s="180"/>
      <c r="I38" s="180"/>
      <c r="J38" s="180"/>
      <c r="K38" s="180"/>
      <c r="L38" s="47"/>
      <c r="M38" s="45"/>
    </row>
    <row r="39" spans="1:14" s="43" customFormat="1" ht="21" customHeight="1">
      <c r="A39" s="168" t="s">
        <v>34</v>
      </c>
      <c r="B39" s="171" t="s">
        <v>0</v>
      </c>
      <c r="C39" s="168" t="s">
        <v>35</v>
      </c>
      <c r="D39" s="181" t="s">
        <v>96</v>
      </c>
      <c r="E39" s="184" t="s">
        <v>65</v>
      </c>
      <c r="F39" s="185"/>
      <c r="G39" s="185"/>
      <c r="H39" s="185"/>
      <c r="I39" s="185"/>
      <c r="J39" s="186"/>
      <c r="K39" s="190" t="s">
        <v>4</v>
      </c>
      <c r="L39" s="5"/>
      <c r="M39" s="45"/>
      <c r="N39" s="44"/>
    </row>
    <row r="40" spans="1:12" ht="22.5" customHeight="1" thickBot="1">
      <c r="A40" s="169"/>
      <c r="B40" s="172"/>
      <c r="C40" s="169"/>
      <c r="D40" s="182"/>
      <c r="E40" s="187"/>
      <c r="F40" s="188"/>
      <c r="G40" s="188"/>
      <c r="H40" s="188"/>
      <c r="I40" s="188"/>
      <c r="J40" s="189"/>
      <c r="K40" s="191"/>
      <c r="L40" s="5"/>
    </row>
    <row r="41" spans="1:12" ht="42.75" customHeight="1">
      <c r="A41" s="170"/>
      <c r="B41" s="173"/>
      <c r="C41" s="170"/>
      <c r="D41" s="183"/>
      <c r="E41" s="97" t="s">
        <v>66</v>
      </c>
      <c r="F41" s="98" t="s">
        <v>67</v>
      </c>
      <c r="G41" s="98" t="s">
        <v>68</v>
      </c>
      <c r="H41" s="98" t="s">
        <v>69</v>
      </c>
      <c r="I41" s="98" t="s">
        <v>73</v>
      </c>
      <c r="J41" s="98" t="s">
        <v>72</v>
      </c>
      <c r="K41" s="99" t="s">
        <v>36</v>
      </c>
      <c r="L41" s="11"/>
    </row>
    <row r="42" spans="1:12" ht="13.5" thickBot="1">
      <c r="A42" s="12"/>
      <c r="B42" s="13">
        <v>1</v>
      </c>
      <c r="C42" s="12">
        <v>2</v>
      </c>
      <c r="D42" s="14" t="s">
        <v>70</v>
      </c>
      <c r="E42" s="14">
        <v>4</v>
      </c>
      <c r="F42" s="14">
        <v>5</v>
      </c>
      <c r="G42" s="14">
        <v>6</v>
      </c>
      <c r="H42" s="14">
        <v>7</v>
      </c>
      <c r="I42" s="14"/>
      <c r="J42" s="14" t="s">
        <v>71</v>
      </c>
      <c r="K42" s="100">
        <v>8</v>
      </c>
      <c r="L42" s="11"/>
    </row>
    <row r="43" spans="1:12" ht="12.75">
      <c r="A43" s="48" t="s">
        <v>37</v>
      </c>
      <c r="B43" s="49" t="s">
        <v>7</v>
      </c>
      <c r="C43" s="15"/>
      <c r="D43" s="35">
        <f>SUM(D44:D54)</f>
        <v>0</v>
      </c>
      <c r="E43" s="35">
        <f aca="true" t="shared" si="0" ref="E43:J43">SUM(E44:E54)</f>
        <v>0</v>
      </c>
      <c r="F43" s="35">
        <f t="shared" si="0"/>
        <v>0</v>
      </c>
      <c r="G43" s="35">
        <f t="shared" si="0"/>
        <v>0</v>
      </c>
      <c r="H43" s="35">
        <f t="shared" si="0"/>
        <v>0</v>
      </c>
      <c r="I43" s="35">
        <f t="shared" si="0"/>
        <v>0</v>
      </c>
      <c r="J43" s="67">
        <f t="shared" si="0"/>
        <v>0</v>
      </c>
      <c r="K43" s="101" t="e">
        <f>SUM(D43/#REF!)*100</f>
        <v>#REF!</v>
      </c>
      <c r="L43" s="18"/>
    </row>
    <row r="44" spans="1:14" s="28" customFormat="1" ht="12.75">
      <c r="A44" s="50">
        <v>1</v>
      </c>
      <c r="B44" s="51" t="s">
        <v>38</v>
      </c>
      <c r="C44" s="22">
        <v>611100</v>
      </c>
      <c r="D44" s="52">
        <f>SUM(E44:J44)</f>
        <v>0</v>
      </c>
      <c r="E44" s="52"/>
      <c r="F44" s="52"/>
      <c r="G44" s="52"/>
      <c r="H44" s="52"/>
      <c r="I44" s="52"/>
      <c r="J44" s="53"/>
      <c r="K44" s="102" t="e">
        <f>SUM(D44/#REF!)*100</f>
        <v>#REF!</v>
      </c>
      <c r="L44" s="25"/>
      <c r="M44" s="125">
        <v>431594414.0836363</v>
      </c>
      <c r="N44" s="126">
        <f>+M44/1.04</f>
        <v>414994628.92657334</v>
      </c>
    </row>
    <row r="45" spans="1:14" ht="12.75">
      <c r="A45" s="56">
        <v>2</v>
      </c>
      <c r="B45" s="57" t="s">
        <v>39</v>
      </c>
      <c r="C45" s="29">
        <v>611200</v>
      </c>
      <c r="D45" s="52">
        <f aca="true" t="shared" si="1" ref="D45:D54">SUM(E45:J45)</f>
        <v>0</v>
      </c>
      <c r="E45" s="52"/>
      <c r="F45" s="52"/>
      <c r="G45" s="52"/>
      <c r="H45" s="52"/>
      <c r="I45" s="52"/>
      <c r="J45" s="53"/>
      <c r="K45" s="102" t="e">
        <f>SUM(D45/#REF!)*100</f>
        <v>#REF!</v>
      </c>
      <c r="L45" s="25"/>
      <c r="N45" s="1">
        <f>+N44*1.035</f>
        <v>429519440.93900335</v>
      </c>
    </row>
    <row r="46" spans="1:13" ht="12.75">
      <c r="A46" s="56">
        <v>3</v>
      </c>
      <c r="B46" s="57" t="s">
        <v>10</v>
      </c>
      <c r="C46" s="29">
        <v>613100</v>
      </c>
      <c r="D46" s="52">
        <f t="shared" si="1"/>
        <v>0</v>
      </c>
      <c r="E46" s="52"/>
      <c r="F46" s="52"/>
      <c r="G46" s="52"/>
      <c r="H46" s="52"/>
      <c r="I46" s="52"/>
      <c r="J46" s="53"/>
      <c r="K46" s="102" t="e">
        <f>SUM(D46/#REF!)*100</f>
        <v>#REF!</v>
      </c>
      <c r="L46" s="25"/>
      <c r="M46" s="2">
        <v>456390711</v>
      </c>
    </row>
    <row r="47" spans="1:13" ht="12.75">
      <c r="A47" s="56">
        <v>4</v>
      </c>
      <c r="B47" s="57" t="s">
        <v>11</v>
      </c>
      <c r="C47" s="29">
        <v>613200</v>
      </c>
      <c r="D47" s="52">
        <f t="shared" si="1"/>
        <v>0</v>
      </c>
      <c r="E47" s="52"/>
      <c r="F47" s="52"/>
      <c r="G47" s="52"/>
      <c r="H47" s="52"/>
      <c r="I47" s="52"/>
      <c r="J47" s="53"/>
      <c r="K47" s="102" t="e">
        <f>SUM(D47/#REF!)*100</f>
        <v>#REF!</v>
      </c>
      <c r="L47" s="25"/>
      <c r="M47" s="54">
        <f>+M46-D44</f>
        <v>456390711</v>
      </c>
    </row>
    <row r="48" spans="1:13" ht="12.75">
      <c r="A48" s="56">
        <v>5</v>
      </c>
      <c r="B48" s="57" t="s">
        <v>12</v>
      </c>
      <c r="C48" s="29">
        <v>613300</v>
      </c>
      <c r="D48" s="52">
        <f t="shared" si="1"/>
        <v>0</v>
      </c>
      <c r="E48" s="52"/>
      <c r="F48" s="52"/>
      <c r="G48" s="52"/>
      <c r="H48" s="52"/>
      <c r="I48" s="52"/>
      <c r="J48" s="53"/>
      <c r="K48" s="102" t="e">
        <f>SUM(D48/#REF!)*100</f>
        <v>#REF!</v>
      </c>
      <c r="L48" s="25"/>
      <c r="M48" s="58">
        <f>M47/M46</f>
        <v>1</v>
      </c>
    </row>
    <row r="49" spans="1:13" ht="12.75">
      <c r="A49" s="56">
        <v>6</v>
      </c>
      <c r="B49" s="57" t="s">
        <v>40</v>
      </c>
      <c r="C49" s="29">
        <v>613400</v>
      </c>
      <c r="D49" s="52">
        <f t="shared" si="1"/>
        <v>0</v>
      </c>
      <c r="E49" s="52"/>
      <c r="F49" s="52"/>
      <c r="G49" s="52"/>
      <c r="H49" s="52"/>
      <c r="I49" s="52"/>
      <c r="J49" s="53"/>
      <c r="K49" s="102" t="e">
        <f>SUM(D49/#REF!)*100</f>
        <v>#REF!</v>
      </c>
      <c r="L49" s="25"/>
      <c r="M49" s="2" t="e">
        <f>M47/D44</f>
        <v>#DIV/0!</v>
      </c>
    </row>
    <row r="50" spans="1:12" ht="12.75">
      <c r="A50" s="56">
        <v>7</v>
      </c>
      <c r="B50" s="57" t="s">
        <v>41</v>
      </c>
      <c r="C50" s="29">
        <v>613500</v>
      </c>
      <c r="D50" s="52">
        <f t="shared" si="1"/>
        <v>0</v>
      </c>
      <c r="E50" s="52"/>
      <c r="F50" s="52"/>
      <c r="G50" s="52"/>
      <c r="H50" s="52"/>
      <c r="I50" s="52"/>
      <c r="J50" s="53"/>
      <c r="K50" s="102" t="e">
        <f>SUM(D50/#REF!)*100</f>
        <v>#REF!</v>
      </c>
      <c r="L50" s="25"/>
    </row>
    <row r="51" spans="1:17" ht="12.75">
      <c r="A51" s="56">
        <v>8</v>
      </c>
      <c r="B51" s="57" t="s">
        <v>15</v>
      </c>
      <c r="C51" s="29">
        <v>613600</v>
      </c>
      <c r="D51" s="52">
        <f t="shared" si="1"/>
        <v>0</v>
      </c>
      <c r="E51" s="52"/>
      <c r="F51" s="52"/>
      <c r="G51" s="52"/>
      <c r="H51" s="52"/>
      <c r="I51" s="52"/>
      <c r="J51" s="53"/>
      <c r="K51" s="102" t="e">
        <f>SUM(D51/#REF!)*100</f>
        <v>#REF!</v>
      </c>
      <c r="L51" s="25"/>
      <c r="Q51" s="59">
        <f>+D44+Q56</f>
        <v>16327161.587272823</v>
      </c>
    </row>
    <row r="52" spans="1:12" ht="13.5" thickBot="1">
      <c r="A52" s="56">
        <v>9</v>
      </c>
      <c r="B52" s="57" t="s">
        <v>16</v>
      </c>
      <c r="C52" s="29">
        <v>613700</v>
      </c>
      <c r="D52" s="52">
        <f t="shared" si="1"/>
        <v>0</v>
      </c>
      <c r="E52" s="52"/>
      <c r="F52" s="52"/>
      <c r="G52" s="52"/>
      <c r="H52" s="52"/>
      <c r="I52" s="52"/>
      <c r="J52" s="53"/>
      <c r="K52" s="102" t="e">
        <f>SUM(D52/#REF!)*100</f>
        <v>#REF!</v>
      </c>
      <c r="L52" s="25"/>
    </row>
    <row r="53" spans="1:17" ht="13.5" thickBot="1">
      <c r="A53" s="56">
        <v>10</v>
      </c>
      <c r="B53" s="57" t="s">
        <v>17</v>
      </c>
      <c r="C53" s="29">
        <v>613800</v>
      </c>
      <c r="D53" s="52">
        <f t="shared" si="1"/>
        <v>0</v>
      </c>
      <c r="E53" s="52"/>
      <c r="F53" s="52"/>
      <c r="G53" s="52"/>
      <c r="H53" s="52"/>
      <c r="I53" s="52"/>
      <c r="J53" s="53"/>
      <c r="K53" s="102" t="e">
        <f>SUM(D53/#REF!)*100</f>
        <v>#REF!</v>
      </c>
      <c r="L53" s="60">
        <v>456390710.8600001</v>
      </c>
      <c r="P53" s="61">
        <v>10000000</v>
      </c>
      <c r="Q53" s="61">
        <v>25000000</v>
      </c>
    </row>
    <row r="54" spans="1:17" ht="12.75">
      <c r="A54" s="56">
        <v>11</v>
      </c>
      <c r="B54" s="57" t="s">
        <v>18</v>
      </c>
      <c r="C54" s="29">
        <v>613900</v>
      </c>
      <c r="D54" s="52">
        <f t="shared" si="1"/>
        <v>0</v>
      </c>
      <c r="E54" s="52"/>
      <c r="F54" s="52"/>
      <c r="G54" s="52"/>
      <c r="H54" s="52"/>
      <c r="I54" s="52"/>
      <c r="J54" s="53"/>
      <c r="K54" s="102" t="e">
        <f>SUM(D54/#REF!)*100</f>
        <v>#REF!</v>
      </c>
      <c r="L54" s="62">
        <v>415063549.27272725</v>
      </c>
      <c r="M54" s="63" t="s">
        <v>42</v>
      </c>
      <c r="N54" s="64">
        <f>L53-L54</f>
        <v>41327161.58727282</v>
      </c>
      <c r="O54" s="65" t="e">
        <f>+N54/D44</f>
        <v>#DIV/0!</v>
      </c>
      <c r="P54" s="65" t="e">
        <f>+(N54-P53)/D44</f>
        <v>#DIV/0!</v>
      </c>
      <c r="Q54" s="65" t="e">
        <f>+(N54-Q53)/D44</f>
        <v>#DIV/0!</v>
      </c>
    </row>
    <row r="55" spans="1:14" s="121" customFormat="1" ht="13.5" thickBot="1">
      <c r="A55" s="66" t="s">
        <v>43</v>
      </c>
      <c r="B55" s="34" t="s">
        <v>19</v>
      </c>
      <c r="C55" s="31"/>
      <c r="D55" s="35">
        <f aca="true" t="shared" si="2" ref="D55:J55">SUM(D56:D60)</f>
        <v>0</v>
      </c>
      <c r="E55" s="35">
        <f t="shared" si="2"/>
        <v>0</v>
      </c>
      <c r="F55" s="35">
        <f t="shared" si="2"/>
        <v>0</v>
      </c>
      <c r="G55" s="35">
        <f t="shared" si="2"/>
        <v>0</v>
      </c>
      <c r="H55" s="35">
        <f t="shared" si="2"/>
        <v>0</v>
      </c>
      <c r="I55" s="35">
        <f t="shared" si="2"/>
        <v>0</v>
      </c>
      <c r="J55" s="67">
        <f t="shared" si="2"/>
        <v>0</v>
      </c>
      <c r="K55" s="103" t="e">
        <f>SUM(D55/#REF!)*100</f>
        <v>#REF!</v>
      </c>
      <c r="L55" s="68">
        <v>418477860</v>
      </c>
      <c r="M55" s="69" t="s">
        <v>44</v>
      </c>
      <c r="N55" s="127">
        <f>L53-L55</f>
        <v>37912850.860000074</v>
      </c>
    </row>
    <row r="56" spans="1:17" ht="13.5" thickBot="1">
      <c r="A56" s="71">
        <v>1</v>
      </c>
      <c r="B56" s="51" t="s">
        <v>45</v>
      </c>
      <c r="C56" s="33">
        <v>821100</v>
      </c>
      <c r="D56" s="52">
        <f aca="true" t="shared" si="3" ref="D56:D61">SUM(E56:J56)</f>
        <v>0</v>
      </c>
      <c r="E56" s="52"/>
      <c r="F56" s="52"/>
      <c r="G56" s="52"/>
      <c r="H56" s="52"/>
      <c r="I56" s="52"/>
      <c r="J56" s="53"/>
      <c r="K56" s="102" t="e">
        <f>SUM(D56/#REF!)*100</f>
        <v>#REF!</v>
      </c>
      <c r="L56" s="25"/>
      <c r="N56" s="72" t="e">
        <f>+M67/D44</f>
        <v>#DIV/0!</v>
      </c>
      <c r="Q56" s="73">
        <f>+N54-Q53</f>
        <v>16327161.587272823</v>
      </c>
    </row>
    <row r="57" spans="1:13" ht="12.75">
      <c r="A57" s="71">
        <v>2</v>
      </c>
      <c r="B57" s="51" t="s">
        <v>46</v>
      </c>
      <c r="C57" s="33">
        <v>821200</v>
      </c>
      <c r="D57" s="52">
        <f t="shared" si="3"/>
        <v>0</v>
      </c>
      <c r="E57" s="52"/>
      <c r="F57" s="52"/>
      <c r="G57" s="52"/>
      <c r="H57" s="52"/>
      <c r="I57" s="52"/>
      <c r="J57" s="53"/>
      <c r="K57" s="102" t="e">
        <f>SUM(D57/#REF!)*100</f>
        <v>#REF!</v>
      </c>
      <c r="L57" s="25"/>
      <c r="M57" s="74">
        <f>+(D44-L54)/L54</f>
        <v>-1</v>
      </c>
    </row>
    <row r="58" spans="1:17" ht="12.75">
      <c r="A58" s="71">
        <v>3</v>
      </c>
      <c r="B58" s="51" t="s">
        <v>47</v>
      </c>
      <c r="C58" s="33">
        <v>821300</v>
      </c>
      <c r="D58" s="52">
        <f t="shared" si="3"/>
        <v>0</v>
      </c>
      <c r="E58" s="52"/>
      <c r="F58" s="52"/>
      <c r="G58" s="52"/>
      <c r="H58" s="52"/>
      <c r="I58" s="52"/>
      <c r="J58" s="53"/>
      <c r="K58" s="102" t="e">
        <f>SUM(D58/#REF!)*100</f>
        <v>#REF!</v>
      </c>
      <c r="L58" s="25"/>
      <c r="Q58" s="59">
        <f>+L54+Q56</f>
        <v>431390710.8600001</v>
      </c>
    </row>
    <row r="59" spans="1:12" ht="12.75">
      <c r="A59" s="71">
        <v>4</v>
      </c>
      <c r="B59" s="51" t="s">
        <v>48</v>
      </c>
      <c r="C59" s="33">
        <v>821400</v>
      </c>
      <c r="D59" s="52">
        <f t="shared" si="3"/>
        <v>0</v>
      </c>
      <c r="E59" s="52"/>
      <c r="F59" s="52"/>
      <c r="G59" s="52"/>
      <c r="H59" s="52"/>
      <c r="I59" s="52"/>
      <c r="J59" s="53"/>
      <c r="K59" s="102" t="e">
        <f>SUM(D59/#REF!)*100</f>
        <v>#REF!</v>
      </c>
      <c r="L59" s="25"/>
    </row>
    <row r="60" spans="1:12" ht="12.75">
      <c r="A60" s="71">
        <v>5</v>
      </c>
      <c r="B60" s="51" t="s">
        <v>49</v>
      </c>
      <c r="C60" s="33">
        <v>821600</v>
      </c>
      <c r="D60" s="52">
        <f t="shared" si="3"/>
        <v>0</v>
      </c>
      <c r="E60" s="52"/>
      <c r="F60" s="52"/>
      <c r="G60" s="52"/>
      <c r="H60" s="52"/>
      <c r="I60" s="52"/>
      <c r="J60" s="53"/>
      <c r="K60" s="102" t="e">
        <f>SUM(D60/#REF!)*100</f>
        <v>#REF!</v>
      </c>
      <c r="L60" s="25"/>
    </row>
    <row r="61" spans="1:14" s="121" customFormat="1" ht="12.75">
      <c r="A61" s="66" t="s">
        <v>50</v>
      </c>
      <c r="B61" s="34" t="s">
        <v>27</v>
      </c>
      <c r="C61" s="115">
        <v>614000</v>
      </c>
      <c r="D61" s="116">
        <f t="shared" si="3"/>
        <v>0</v>
      </c>
      <c r="E61" s="116"/>
      <c r="F61" s="116"/>
      <c r="G61" s="116"/>
      <c r="H61" s="116"/>
      <c r="I61" s="116"/>
      <c r="J61" s="117"/>
      <c r="K61" s="103">
        <v>0</v>
      </c>
      <c r="L61" s="18"/>
      <c r="M61" s="75"/>
      <c r="N61" s="120"/>
    </row>
    <row r="62" spans="1:12" ht="14.25" customHeight="1" thickBot="1">
      <c r="A62" s="77"/>
      <c r="B62" s="78" t="s">
        <v>74</v>
      </c>
      <c r="C62" s="128"/>
      <c r="D62" s="79">
        <f aca="true" t="shared" si="4" ref="D62:J62">SUM(D43,D55,D61)</f>
        <v>0</v>
      </c>
      <c r="E62" s="79">
        <f t="shared" si="4"/>
        <v>0</v>
      </c>
      <c r="F62" s="79">
        <f t="shared" si="4"/>
        <v>0</v>
      </c>
      <c r="G62" s="79">
        <f t="shared" si="4"/>
        <v>0</v>
      </c>
      <c r="H62" s="79">
        <f t="shared" si="4"/>
        <v>0</v>
      </c>
      <c r="I62" s="79">
        <f t="shared" si="4"/>
        <v>0</v>
      </c>
      <c r="J62" s="95">
        <f t="shared" si="4"/>
        <v>0</v>
      </c>
      <c r="K62" s="103" t="e">
        <f>SUM(D62/#REF!)*100</f>
        <v>#REF!</v>
      </c>
      <c r="L62" s="18"/>
    </row>
    <row r="63" spans="1:12" ht="12.75" hidden="1">
      <c r="A63" s="104" t="s">
        <v>51</v>
      </c>
      <c r="B63" s="105" t="s">
        <v>52</v>
      </c>
      <c r="C63" s="106"/>
      <c r="D63" s="107">
        <f>'[1]RASHODI PO KORIS cl 3'!I88</f>
        <v>11659125</v>
      </c>
      <c r="E63" s="107"/>
      <c r="F63" s="107"/>
      <c r="G63" s="107"/>
      <c r="H63" s="107"/>
      <c r="I63" s="107"/>
      <c r="J63" s="107"/>
      <c r="K63" s="67" t="e">
        <f>SUM(D63/#REF!)*100</f>
        <v>#REF!</v>
      </c>
      <c r="L63" s="18"/>
    </row>
    <row r="64" spans="1:13" ht="12.75" hidden="1">
      <c r="A64" s="66" t="s">
        <v>53</v>
      </c>
      <c r="B64" s="34" t="s">
        <v>54</v>
      </c>
      <c r="C64" s="31"/>
      <c r="D64" s="76">
        <f>+'[1]RASHODI PO KORIS cl 3'!I98</f>
        <v>16689218</v>
      </c>
      <c r="E64" s="76"/>
      <c r="F64" s="76"/>
      <c r="G64" s="76"/>
      <c r="H64" s="76"/>
      <c r="I64" s="76"/>
      <c r="J64" s="76"/>
      <c r="K64" s="67" t="e">
        <f>SUM(D64/#REF!)*100</f>
        <v>#REF!</v>
      </c>
      <c r="L64" s="18"/>
      <c r="M64" s="54">
        <f>17629655-D64</f>
        <v>940437</v>
      </c>
    </row>
    <row r="65" spans="1:12" ht="12.75" hidden="1">
      <c r="A65" s="66" t="s">
        <v>55</v>
      </c>
      <c r="B65" s="34" t="s">
        <v>33</v>
      </c>
      <c r="C65" s="31"/>
      <c r="D65" s="76">
        <f>SUM(D62+D63+D64)</f>
        <v>28348343</v>
      </c>
      <c r="E65" s="76"/>
      <c r="F65" s="76"/>
      <c r="G65" s="76"/>
      <c r="H65" s="76"/>
      <c r="I65" s="76"/>
      <c r="J65" s="76"/>
      <c r="K65" s="67" t="e">
        <f>SUM(D65/#REF!)*100</f>
        <v>#REF!</v>
      </c>
      <c r="L65" s="18"/>
    </row>
    <row r="66" spans="1:14" ht="14.25" customHeight="1" hidden="1">
      <c r="A66" s="66" t="s">
        <v>56</v>
      </c>
      <c r="B66" s="34" t="s">
        <v>57</v>
      </c>
      <c r="C66" s="31"/>
      <c r="D66" s="40">
        <f>+'[1]PRIHODI cl 2'!F66</f>
        <v>261930718</v>
      </c>
      <c r="E66" s="40"/>
      <c r="F66" s="40"/>
      <c r="G66" s="40"/>
      <c r="H66" s="40"/>
      <c r="I66" s="40"/>
      <c r="J66" s="40"/>
      <c r="K66" s="67" t="e">
        <f>SUM(D66/#REF!)*100</f>
        <v>#REF!</v>
      </c>
      <c r="L66" s="18"/>
      <c r="N66" s="1" t="e">
        <f>+(456528056-429528056)/O58429528056</f>
        <v>#NAME?</v>
      </c>
    </row>
    <row r="67" spans="1:14" ht="15" customHeight="1" hidden="1">
      <c r="A67" s="77" t="s">
        <v>58</v>
      </c>
      <c r="B67" s="78" t="s">
        <v>59</v>
      </c>
      <c r="C67" s="41"/>
      <c r="D67" s="79">
        <f>SUM(D65+D66)</f>
        <v>290279061</v>
      </c>
      <c r="E67" s="79"/>
      <c r="F67" s="79"/>
      <c r="G67" s="79"/>
      <c r="H67" s="79"/>
      <c r="I67" s="79"/>
      <c r="J67" s="79"/>
      <c r="K67" s="80" t="e">
        <f>SUM(D67/#REF!)*100</f>
        <v>#REF!</v>
      </c>
      <c r="L67" s="18"/>
      <c r="M67" s="81">
        <f>D67-1186357560</f>
        <v>-896078499</v>
      </c>
      <c r="N67" s="82">
        <f>456390711-D44</f>
        <v>456390711</v>
      </c>
    </row>
    <row r="68" spans="1:14" ht="15" customHeight="1" hidden="1">
      <c r="A68" s="83"/>
      <c r="B68" s="84"/>
      <c r="C68" s="83"/>
      <c r="D68" s="18"/>
      <c r="E68" s="18"/>
      <c r="F68" s="18"/>
      <c r="G68" s="18"/>
      <c r="H68" s="18"/>
      <c r="I68" s="18"/>
      <c r="J68" s="18"/>
      <c r="K68" s="18"/>
      <c r="L68" s="18"/>
      <c r="M68" s="2">
        <f>32*12*1.11</f>
        <v>426.24</v>
      </c>
      <c r="N68" s="85" t="e">
        <f>+N67/D44</f>
        <v>#DIV/0!</v>
      </c>
    </row>
    <row r="69" spans="1:12" ht="15" customHeight="1" hidden="1">
      <c r="A69" s="86"/>
      <c r="B69" s="87"/>
      <c r="C69" s="86"/>
      <c r="D69" s="88"/>
      <c r="E69" s="88"/>
      <c r="F69" s="88"/>
      <c r="G69" s="88"/>
      <c r="H69" s="88"/>
      <c r="I69" s="88"/>
      <c r="J69" s="88"/>
      <c r="K69" s="88"/>
      <c r="L69" s="18"/>
    </row>
    <row r="70" spans="1:12" ht="15" customHeight="1" hidden="1">
      <c r="A70" s="166" t="s">
        <v>60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89"/>
    </row>
    <row r="71" spans="1:12" ht="15" customHeight="1" hidden="1">
      <c r="A71" s="167" t="s">
        <v>61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90"/>
    </row>
    <row r="72" ht="7.5" customHeight="1" hidden="1"/>
    <row r="73" spans="1:12" ht="12.75" customHeight="1" hidden="1">
      <c r="A73" s="168" t="s">
        <v>34</v>
      </c>
      <c r="B73" s="171" t="s">
        <v>0</v>
      </c>
      <c r="C73" s="168" t="s">
        <v>35</v>
      </c>
      <c r="D73" s="168" t="s">
        <v>2</v>
      </c>
      <c r="E73" s="3"/>
      <c r="F73" s="3"/>
      <c r="G73" s="3"/>
      <c r="H73" s="3"/>
      <c r="I73" s="3"/>
      <c r="J73" s="3"/>
      <c r="K73" s="168" t="s">
        <v>4</v>
      </c>
      <c r="L73" s="5"/>
    </row>
    <row r="74" spans="1:12" ht="12.75" customHeight="1" hidden="1">
      <c r="A74" s="169"/>
      <c r="B74" s="172"/>
      <c r="C74" s="169"/>
      <c r="D74" s="169"/>
      <c r="E74" s="6"/>
      <c r="F74" s="6"/>
      <c r="G74" s="6"/>
      <c r="H74" s="6"/>
      <c r="I74" s="6"/>
      <c r="J74" s="6"/>
      <c r="K74" s="169"/>
      <c r="L74" s="5"/>
    </row>
    <row r="75" spans="1:12" ht="15" customHeight="1" hidden="1">
      <c r="A75" s="170"/>
      <c r="B75" s="173"/>
      <c r="C75" s="170"/>
      <c r="D75" s="170"/>
      <c r="E75" s="8"/>
      <c r="F75" s="8"/>
      <c r="G75" s="8"/>
      <c r="H75" s="8"/>
      <c r="I75" s="8"/>
      <c r="J75" s="8"/>
      <c r="K75" s="170"/>
      <c r="L75" s="5"/>
    </row>
    <row r="76" spans="1:12" ht="13.5" hidden="1" thickBot="1">
      <c r="A76" s="12"/>
      <c r="B76" s="13">
        <v>1</v>
      </c>
      <c r="C76" s="12">
        <v>2</v>
      </c>
      <c r="D76" s="13">
        <v>5</v>
      </c>
      <c r="E76" s="13"/>
      <c r="F76" s="13"/>
      <c r="G76" s="13"/>
      <c r="H76" s="13"/>
      <c r="I76" s="13"/>
      <c r="J76" s="13"/>
      <c r="K76" s="13" t="s">
        <v>62</v>
      </c>
      <c r="L76" s="91"/>
    </row>
    <row r="77" spans="1:12" ht="14.25" customHeight="1" hidden="1">
      <c r="A77" s="92" t="s">
        <v>37</v>
      </c>
      <c r="B77" s="93" t="s">
        <v>63</v>
      </c>
      <c r="C77" s="38"/>
      <c r="D77" s="94">
        <f>+'[1]PRIHODI cl 2'!F67</f>
        <v>1186357560</v>
      </c>
      <c r="E77" s="94"/>
      <c r="F77" s="94"/>
      <c r="G77" s="94"/>
      <c r="H77" s="94"/>
      <c r="I77" s="94"/>
      <c r="J77" s="94"/>
      <c r="K77" s="94" t="e">
        <f>+D77/#REF!*100</f>
        <v>#REF!</v>
      </c>
      <c r="L77" s="18"/>
    </row>
    <row r="78" spans="1:12" ht="12.75" hidden="1">
      <c r="A78" s="92" t="s">
        <v>43</v>
      </c>
      <c r="B78" s="93" t="s">
        <v>59</v>
      </c>
      <c r="C78" s="38"/>
      <c r="D78" s="94">
        <f>+D67</f>
        <v>290279061</v>
      </c>
      <c r="E78" s="94"/>
      <c r="F78" s="94"/>
      <c r="G78" s="94"/>
      <c r="H78" s="94"/>
      <c r="I78" s="94"/>
      <c r="J78" s="94"/>
      <c r="K78" s="67" t="e">
        <f>+D78/#REF!*100</f>
        <v>#REF!</v>
      </c>
      <c r="L78" s="18"/>
    </row>
    <row r="79" spans="1:12" ht="13.5" hidden="1" thickBot="1">
      <c r="A79" s="77"/>
      <c r="B79" s="78" t="s">
        <v>64</v>
      </c>
      <c r="C79" s="41"/>
      <c r="D79" s="95">
        <f>+D77-D78</f>
        <v>896078499</v>
      </c>
      <c r="E79" s="94"/>
      <c r="F79" s="94"/>
      <c r="G79" s="94"/>
      <c r="H79" s="94"/>
      <c r="I79" s="94"/>
      <c r="J79" s="94"/>
      <c r="K79" s="67"/>
      <c r="L79" s="18"/>
    </row>
    <row r="80" ht="12.75" hidden="1">
      <c r="M80" s="2">
        <f>+M68+55</f>
        <v>481.24</v>
      </c>
    </row>
    <row r="81" spans="1:11" ht="12.75" hidden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 hidden="1">
      <c r="A82" s="1"/>
      <c r="B82" s="1"/>
      <c r="C82" s="1"/>
      <c r="D82" s="55">
        <f>1186561263</f>
        <v>1186561263</v>
      </c>
      <c r="E82" s="55"/>
      <c r="F82" s="55"/>
      <c r="G82" s="55"/>
      <c r="H82" s="55"/>
      <c r="I82" s="55"/>
      <c r="J82" s="55"/>
      <c r="K82" s="1"/>
    </row>
    <row r="83" spans="1:11" ht="12.75" hidden="1">
      <c r="A83" s="1"/>
      <c r="B83" s="1"/>
      <c r="C83" s="1"/>
      <c r="D83" s="96">
        <f>+D82-1186357560</f>
        <v>203703</v>
      </c>
      <c r="E83" s="96"/>
      <c r="F83" s="96"/>
      <c r="G83" s="96"/>
      <c r="H83" s="96"/>
      <c r="I83" s="96"/>
      <c r="J83" s="96"/>
      <c r="K83" s="1"/>
    </row>
    <row r="84" spans="4:10" ht="12.75" hidden="1">
      <c r="D84" s="59"/>
      <c r="E84" s="59"/>
      <c r="F84" s="59"/>
      <c r="G84" s="59"/>
      <c r="H84" s="59"/>
      <c r="I84" s="59"/>
      <c r="J84" s="59"/>
    </row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spans="2:10" ht="41.25" customHeight="1">
      <c r="B97" s="164" t="s">
        <v>90</v>
      </c>
      <c r="C97" s="165"/>
      <c r="D97" s="165"/>
      <c r="E97" s="129"/>
      <c r="F97" s="118"/>
      <c r="G97" s="118"/>
      <c r="H97" s="118"/>
      <c r="I97" s="118"/>
      <c r="J97" s="118"/>
    </row>
    <row r="98" spans="7:10" ht="12.75">
      <c r="G98" s="112"/>
      <c r="H98" s="112"/>
      <c r="I98" s="112"/>
      <c r="J98" s="112"/>
    </row>
    <row r="99" ht="15.75">
      <c r="H99" s="111" t="s">
        <v>89</v>
      </c>
    </row>
  </sheetData>
  <sheetProtection/>
  <mergeCells count="24">
    <mergeCell ref="A3:A5"/>
    <mergeCell ref="B3:B5"/>
    <mergeCell ref="C3:C5"/>
    <mergeCell ref="D3:D4"/>
    <mergeCell ref="K3:K4"/>
    <mergeCell ref="A33:C33"/>
    <mergeCell ref="A34:Q34"/>
    <mergeCell ref="A36:K37"/>
    <mergeCell ref="A38:C38"/>
    <mergeCell ref="D38:K38"/>
    <mergeCell ref="A39:A41"/>
    <mergeCell ref="B39:B41"/>
    <mergeCell ref="C39:C41"/>
    <mergeCell ref="D39:D41"/>
    <mergeCell ref="E39:J40"/>
    <mergeCell ref="K39:K40"/>
    <mergeCell ref="B97:D97"/>
    <mergeCell ref="A70:K70"/>
    <mergeCell ref="A71:K71"/>
    <mergeCell ref="A73:A75"/>
    <mergeCell ref="B73:B75"/>
    <mergeCell ref="C73:C75"/>
    <mergeCell ref="D73:D75"/>
    <mergeCell ref="K73:K75"/>
  </mergeCells>
  <printOptions/>
  <pageMargins left="0.43" right="0.52" top="0.67" bottom="0.984251968503937" header="0.28" footer="0.5118110236220472"/>
  <pageSetup firstPageNumber="1" useFirstPageNumber="1" horizontalDpi="600" verticalDpi="600" orientation="landscape" scale="85" r:id="rId1"/>
  <headerFooter alignWithMargins="0">
    <oddFooter>&amp;C&amp;"Arial,Bold"&amp;P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S99"/>
  <sheetViews>
    <sheetView zoomScalePageLayoutView="0" workbookViewId="0" topLeftCell="A37">
      <selection activeCell="D39" sqref="D39:D41"/>
    </sheetView>
  </sheetViews>
  <sheetFormatPr defaultColWidth="9.140625" defaultRowHeight="12.75"/>
  <cols>
    <col min="1" max="1" width="3.00390625" style="0" customWidth="1"/>
    <col min="2" max="2" width="36.140625" style="0" customWidth="1"/>
    <col min="3" max="3" width="9.8515625" style="0" customWidth="1"/>
    <col min="4" max="4" width="18.28125" style="0" customWidth="1"/>
    <col min="5" max="8" width="13.7109375" style="0" customWidth="1"/>
    <col min="9" max="9" width="7.57421875" style="0" customWidth="1"/>
    <col min="10" max="10" width="13.7109375" style="0" customWidth="1"/>
    <col min="11" max="11" width="9.8515625" style="0" hidden="1" customWidth="1"/>
    <col min="12" max="12" width="9.8515625" style="1" hidden="1" customWidth="1"/>
    <col min="13" max="13" width="13.57421875" style="2" hidden="1" customWidth="1"/>
    <col min="14" max="14" width="15.00390625" style="1" hidden="1" customWidth="1"/>
    <col min="15" max="15" width="0" style="0" hidden="1" customWidth="1"/>
    <col min="16" max="16" width="12.8515625" style="0" hidden="1" customWidth="1"/>
    <col min="17" max="17" width="15.00390625" style="0" hidden="1" customWidth="1"/>
    <col min="18" max="40" width="0" style="0" hidden="1" customWidth="1"/>
    <col min="41" max="41" width="9.140625" style="0" hidden="1" customWidth="1"/>
  </cols>
  <sheetData>
    <row r="1" ht="12.75" hidden="1"/>
    <row r="2" ht="21.75" customHeight="1" hidden="1"/>
    <row r="3" spans="1:12" ht="12" customHeight="1" hidden="1">
      <c r="A3" s="168"/>
      <c r="B3" s="171" t="s">
        <v>0</v>
      </c>
      <c r="C3" s="168" t="s">
        <v>1</v>
      </c>
      <c r="D3" s="192" t="s">
        <v>3</v>
      </c>
      <c r="E3" s="4"/>
      <c r="F3" s="4"/>
      <c r="G3" s="4"/>
      <c r="H3" s="4"/>
      <c r="I3" s="4"/>
      <c r="J3" s="4"/>
      <c r="K3" s="168" t="s">
        <v>4</v>
      </c>
      <c r="L3" s="5"/>
    </row>
    <row r="4" spans="1:12" ht="12" customHeight="1" hidden="1">
      <c r="A4" s="169"/>
      <c r="B4" s="172"/>
      <c r="C4" s="169"/>
      <c r="D4" s="193"/>
      <c r="E4" s="7"/>
      <c r="F4" s="7"/>
      <c r="G4" s="7"/>
      <c r="H4" s="7"/>
      <c r="I4" s="7"/>
      <c r="J4" s="7"/>
      <c r="K4" s="169"/>
      <c r="L4" s="5"/>
    </row>
    <row r="5" spans="1:12" ht="25.5" customHeight="1" hidden="1">
      <c r="A5" s="170"/>
      <c r="B5" s="173"/>
      <c r="C5" s="170"/>
      <c r="D5" s="10" t="s">
        <v>5</v>
      </c>
      <c r="E5" s="10"/>
      <c r="F5" s="10"/>
      <c r="G5" s="10"/>
      <c r="H5" s="10"/>
      <c r="I5" s="10"/>
      <c r="J5" s="10"/>
      <c r="K5" s="9" t="s">
        <v>6</v>
      </c>
      <c r="L5" s="11"/>
    </row>
    <row r="6" spans="1:12" ht="12" customHeight="1" hidden="1">
      <c r="A6" s="12"/>
      <c r="B6" s="13">
        <v>2</v>
      </c>
      <c r="C6" s="12">
        <v>3</v>
      </c>
      <c r="D6" s="14">
        <v>9</v>
      </c>
      <c r="E6" s="14"/>
      <c r="F6" s="14"/>
      <c r="G6" s="14"/>
      <c r="H6" s="14"/>
      <c r="I6" s="14"/>
      <c r="J6" s="14"/>
      <c r="K6" s="14">
        <v>11</v>
      </c>
      <c r="L6" s="11"/>
    </row>
    <row r="7" spans="1:14" s="121" customFormat="1" ht="12" customHeight="1" hidden="1">
      <c r="A7" s="15"/>
      <c r="B7" s="16" t="s">
        <v>7</v>
      </c>
      <c r="C7" s="15"/>
      <c r="D7" s="17" t="e">
        <f>+SUM(D8:D18)</f>
        <v>#REF!</v>
      </c>
      <c r="E7" s="17"/>
      <c r="F7" s="17"/>
      <c r="G7" s="17"/>
      <c r="H7" s="17"/>
      <c r="I7" s="17"/>
      <c r="J7" s="17"/>
      <c r="K7" s="17"/>
      <c r="L7" s="18"/>
      <c r="M7" s="119"/>
      <c r="N7" s="120"/>
    </row>
    <row r="8" spans="1:14" s="124" customFormat="1" ht="12" customHeight="1" hidden="1">
      <c r="A8" s="22"/>
      <c r="B8" s="23" t="s">
        <v>8</v>
      </c>
      <c r="C8" s="22">
        <v>611100</v>
      </c>
      <c r="D8" s="24">
        <f>'[1]DETALJNI PRIKAZ'!K10+'[1]DETALJNI PRIKAZ'!K41+'[1]DETALJNI PRIKAZ'!K74+'[1]DETALJNI PRIKAZ'!K109+'[1]DETALJNI PRIKAZ'!K144+'[1]DETALJNI PRIKAZ'!K173+'[1]DETALJNI PRIKAZ'!K203+'[1]DETALJNI PRIKAZ'!K233+'[1]DETALJNI PRIKAZ'!K263+'[1]DETALJNI PRIKAZ'!K293+'[1]DETALJNI PRIKAZ'!K322+'[1]DETALJNI PRIKAZ'!K352+'[1]DETALJNI PRIKAZ'!K388+'[1]DETALJNI PRIKAZ'!K418+'[1]DETALJNI PRIKAZ'!K450+'[1]DETALJNI PRIKAZ'!K482+'[1]DETALJNI PRIKAZ'!K512+'[1]DETALJNI PRIKAZ'!K542+'[1]DETALJNI PRIKAZ'!K583+'[1]DETALJNI PRIKAZ'!K613+'[1]DETALJNI PRIKAZ'!K643+'[1]DETALJNI PRIKAZ'!K673+'[1]DETALJNI PRIKAZ'!K703+'[1]DETALJNI PRIKAZ'!K753+'[1]DETALJNI PRIKAZ'!K783+'[1]DETALJNI PRIKAZ'!K818+'[1]DETALJNI PRIKAZ'!K858+'[1]DETALJNI PRIKAZ'!K888+'[1]DETALJNI PRIKAZ'!K918+'[1]DETALJNI PRIKAZ'!K976+'[1]DETALJNI PRIKAZ'!K1009+'[1]DETALJNI PRIKAZ'!K1041+'[1]DETALJNI PRIKAZ'!K1071+'[1]DETALJNI PRIKAZ'!K1101+'[1]DETALJNI PRIKAZ'!K1132+'[1]DETALJNI PRIKAZ'!K1174+'[1]DETALJNI PRIKAZ'!K1204+'[1]DETALJNI PRIKAZ'!K1236+'[1]DETALJNI PRIKAZ'!K1266+'[1]DETALJNI PRIKAZ'!K1296+'[1]DETALJNI PRIKAZ'!K1326+'[1]DETALJNI PRIKAZ'!K1356+'[1]DETALJNI PRIKAZ'!K1386+'[1]DETALJNI PRIKAZ'!K1416</f>
        <v>423119908.9867956</v>
      </c>
      <c r="E8" s="24"/>
      <c r="F8" s="24"/>
      <c r="G8" s="24"/>
      <c r="H8" s="24"/>
      <c r="I8" s="24"/>
      <c r="J8" s="24"/>
      <c r="K8" s="24" t="e">
        <f>'[1]DETALJNI PRIKAZ'!L10+'[1]DETALJNI PRIKAZ'!L41+'[1]DETALJNI PRIKAZ'!L74+'[1]DETALJNI PRIKAZ'!L109+'[1]DETALJNI PRIKAZ'!L144+'[1]DETALJNI PRIKAZ'!L173+'[1]DETALJNI PRIKAZ'!L203+'[1]DETALJNI PRIKAZ'!L233+'[1]DETALJNI PRIKAZ'!L263+'[1]DETALJNI PRIKAZ'!L293+'[1]DETALJNI PRIKAZ'!L322+'[1]DETALJNI PRIKAZ'!L352+'[1]DETALJNI PRIKAZ'!L388+'[1]DETALJNI PRIKAZ'!L418+'[1]DETALJNI PRIKAZ'!L450+'[1]DETALJNI PRIKAZ'!L482+'[1]DETALJNI PRIKAZ'!L512+'[1]DETALJNI PRIKAZ'!L542+'[1]DETALJNI PRIKAZ'!L583+'[1]DETALJNI PRIKAZ'!L613+'[1]DETALJNI PRIKAZ'!L643+'[1]DETALJNI PRIKAZ'!L673+'[1]DETALJNI PRIKAZ'!L703+'[1]DETALJNI PRIKAZ'!L753+'[1]DETALJNI PRIKAZ'!L783+'[1]DETALJNI PRIKAZ'!L818+'[1]DETALJNI PRIKAZ'!L858+'[1]DETALJNI PRIKAZ'!L888+'[1]DETALJNI PRIKAZ'!L918+'[1]DETALJNI PRIKAZ'!L976+'[1]DETALJNI PRIKAZ'!L1009+'[1]DETALJNI PRIKAZ'!L1041+'[1]DETALJNI PRIKAZ'!L1071+'[1]DETALJNI PRIKAZ'!L1101+'[1]DETALJNI PRIKAZ'!L1132+'[1]DETALJNI PRIKAZ'!L1174+'[1]DETALJNI PRIKAZ'!L1204+'[1]DETALJNI PRIKAZ'!L1236+'[1]DETALJNI PRIKAZ'!L1266+'[1]DETALJNI PRIKAZ'!L1296+'[1]DETALJNI PRIKAZ'!L1326+'[1]DETALJNI PRIKAZ'!L1356+'[1]DETALJNI PRIKAZ'!L1386+'[1]DETALJNI PRIKAZ'!L1416</f>
        <v>#REF!</v>
      </c>
      <c r="L8" s="25"/>
      <c r="M8" s="122"/>
      <c r="N8" s="123"/>
    </row>
    <row r="9" spans="1:14" s="124" customFormat="1" ht="12" customHeight="1" hidden="1">
      <c r="A9" s="29"/>
      <c r="B9" s="30" t="s">
        <v>9</v>
      </c>
      <c r="C9" s="29">
        <v>611200</v>
      </c>
      <c r="D9" s="24">
        <f>'[1]DETALJNI PRIKAZ'!K11+'[1]DETALJNI PRIKAZ'!K42+'[1]DETALJNI PRIKAZ'!K75+'[1]DETALJNI PRIKAZ'!K110+'[1]DETALJNI PRIKAZ'!K145+'[1]DETALJNI PRIKAZ'!K174+'[1]DETALJNI PRIKAZ'!K204+'[1]DETALJNI PRIKAZ'!K234+'[1]DETALJNI PRIKAZ'!K264+'[1]DETALJNI PRIKAZ'!K294+'[1]DETALJNI PRIKAZ'!K323+'[1]DETALJNI PRIKAZ'!K353+'[1]DETALJNI PRIKAZ'!K389+'[1]DETALJNI PRIKAZ'!K419+'[1]DETALJNI PRIKAZ'!K451+'[1]DETALJNI PRIKAZ'!K483+'[1]DETALJNI PRIKAZ'!K513+'[1]DETALJNI PRIKAZ'!K543+'[1]DETALJNI PRIKAZ'!K584+'[1]DETALJNI PRIKAZ'!K614+'[1]DETALJNI PRIKAZ'!K644+'[1]DETALJNI PRIKAZ'!K674+'[1]DETALJNI PRIKAZ'!K704+'[1]DETALJNI PRIKAZ'!K754+'[1]DETALJNI PRIKAZ'!K784+'[1]DETALJNI PRIKAZ'!K819+'[1]DETALJNI PRIKAZ'!K859+'[1]DETALJNI PRIKAZ'!K889+'[1]DETALJNI PRIKAZ'!K919+'[1]DETALJNI PRIKAZ'!K977+'[1]DETALJNI PRIKAZ'!K1010+'[1]DETALJNI PRIKAZ'!K1042+'[1]DETALJNI PRIKAZ'!K1072+'[1]DETALJNI PRIKAZ'!K1102+'[1]DETALJNI PRIKAZ'!K1133+'[1]DETALJNI PRIKAZ'!K1175+'[1]DETALJNI PRIKAZ'!K1205+'[1]DETALJNI PRIKAZ'!K1237+'[1]DETALJNI PRIKAZ'!K1267+'[1]DETALJNI PRIKAZ'!K1297+'[1]DETALJNI PRIKAZ'!K1327+'[1]DETALJNI PRIKAZ'!K1357+'[1]DETALJNI PRIKAZ'!K1387+'[1]DETALJNI PRIKAZ'!K1417</f>
        <v>152406879</v>
      </c>
      <c r="E9" s="24"/>
      <c r="F9" s="24"/>
      <c r="G9" s="24"/>
      <c r="H9" s="24"/>
      <c r="I9" s="24"/>
      <c r="J9" s="24"/>
      <c r="K9" s="24" t="e">
        <f>'[1]DETALJNI PRIKAZ'!L11+'[1]DETALJNI PRIKAZ'!L42+'[1]DETALJNI PRIKAZ'!L75+'[1]DETALJNI PRIKAZ'!L110+'[1]DETALJNI PRIKAZ'!L145+'[1]DETALJNI PRIKAZ'!L174+'[1]DETALJNI PRIKAZ'!L204+'[1]DETALJNI PRIKAZ'!L234+'[1]DETALJNI PRIKAZ'!L264+'[1]DETALJNI PRIKAZ'!L294+'[1]DETALJNI PRIKAZ'!L323+'[1]DETALJNI PRIKAZ'!L353+'[1]DETALJNI PRIKAZ'!L389+'[1]DETALJNI PRIKAZ'!L419+'[1]DETALJNI PRIKAZ'!L451+'[1]DETALJNI PRIKAZ'!L483+'[1]DETALJNI PRIKAZ'!L513+'[1]DETALJNI PRIKAZ'!L543+'[1]DETALJNI PRIKAZ'!L584+'[1]DETALJNI PRIKAZ'!L614+'[1]DETALJNI PRIKAZ'!L644+'[1]DETALJNI PRIKAZ'!L674+'[1]DETALJNI PRIKAZ'!L704+'[1]DETALJNI PRIKAZ'!L754+'[1]DETALJNI PRIKAZ'!L784+'[1]DETALJNI PRIKAZ'!L819+'[1]DETALJNI PRIKAZ'!L859+'[1]DETALJNI PRIKAZ'!L889+'[1]DETALJNI PRIKAZ'!L919+'[1]DETALJNI PRIKAZ'!L977+'[1]DETALJNI PRIKAZ'!L1010+'[1]DETALJNI PRIKAZ'!L1042+'[1]DETALJNI PRIKAZ'!L1072+'[1]DETALJNI PRIKAZ'!L1102+'[1]DETALJNI PRIKAZ'!L1133+'[1]DETALJNI PRIKAZ'!L1175+'[1]DETALJNI PRIKAZ'!L1205+'[1]DETALJNI PRIKAZ'!L1237+'[1]DETALJNI PRIKAZ'!L1267+'[1]DETALJNI PRIKAZ'!L1297+'[1]DETALJNI PRIKAZ'!L1327+'[1]DETALJNI PRIKAZ'!L1357+'[1]DETALJNI PRIKAZ'!L1387+'[1]DETALJNI PRIKAZ'!L1417</f>
        <v>#REF!</v>
      </c>
      <c r="L9" s="25"/>
      <c r="M9" s="122"/>
      <c r="N9" s="123"/>
    </row>
    <row r="10" spans="1:14" s="124" customFormat="1" ht="12" customHeight="1" hidden="1">
      <c r="A10" s="29"/>
      <c r="B10" s="30" t="s">
        <v>10</v>
      </c>
      <c r="C10" s="29">
        <v>613100</v>
      </c>
      <c r="D10" s="24">
        <f>'[1]DETALJNI PRIKAZ'!K12+'[1]DETALJNI PRIKAZ'!K43+'[1]DETALJNI PRIKAZ'!K76+'[1]DETALJNI PRIKAZ'!K111+'[1]DETALJNI PRIKAZ'!K146+'[1]DETALJNI PRIKAZ'!K175+'[1]DETALJNI PRIKAZ'!K205+'[1]DETALJNI PRIKAZ'!K235+'[1]DETALJNI PRIKAZ'!K265+'[1]DETALJNI PRIKAZ'!K295+'[1]DETALJNI PRIKAZ'!K324+'[1]DETALJNI PRIKAZ'!K354+'[1]DETALJNI PRIKAZ'!K390+'[1]DETALJNI PRIKAZ'!K420+'[1]DETALJNI PRIKAZ'!K452+'[1]DETALJNI PRIKAZ'!K484+'[1]DETALJNI PRIKAZ'!K514+'[1]DETALJNI PRIKAZ'!K544+'[1]DETALJNI PRIKAZ'!K585+'[1]DETALJNI PRIKAZ'!K615+'[1]DETALJNI PRIKAZ'!K645+'[1]DETALJNI PRIKAZ'!K675+'[1]DETALJNI PRIKAZ'!K705+'[1]DETALJNI PRIKAZ'!K755+'[1]DETALJNI PRIKAZ'!K785+'[1]DETALJNI PRIKAZ'!K820+'[1]DETALJNI PRIKAZ'!K860+'[1]DETALJNI PRIKAZ'!K890+'[1]DETALJNI PRIKAZ'!K920+'[1]DETALJNI PRIKAZ'!K978+'[1]DETALJNI PRIKAZ'!K1011+'[1]DETALJNI PRIKAZ'!K1043+'[1]DETALJNI PRIKAZ'!K1073+'[1]DETALJNI PRIKAZ'!K1103+'[1]DETALJNI PRIKAZ'!K1134+'[1]DETALJNI PRIKAZ'!K1176+'[1]DETALJNI PRIKAZ'!K1206+'[1]DETALJNI PRIKAZ'!K1238+'[1]DETALJNI PRIKAZ'!K1268+'[1]DETALJNI PRIKAZ'!K1298+'[1]DETALJNI PRIKAZ'!K1328+'[1]DETALJNI PRIKAZ'!K1358+'[1]DETALJNI PRIKAZ'!K1388+'[1]DETALJNI PRIKAZ'!K1418</f>
        <v>18297613.37594317</v>
      </c>
      <c r="E10" s="24"/>
      <c r="F10" s="24"/>
      <c r="G10" s="24"/>
      <c r="H10" s="24"/>
      <c r="I10" s="24"/>
      <c r="J10" s="24"/>
      <c r="K10" s="24" t="e">
        <f>'[1]DETALJNI PRIKAZ'!L12+'[1]DETALJNI PRIKAZ'!L43+'[1]DETALJNI PRIKAZ'!L76+'[1]DETALJNI PRIKAZ'!L111+'[1]DETALJNI PRIKAZ'!L146+'[1]DETALJNI PRIKAZ'!L175+'[1]DETALJNI PRIKAZ'!L205+'[1]DETALJNI PRIKAZ'!L235+'[1]DETALJNI PRIKAZ'!L265+'[1]DETALJNI PRIKAZ'!L295+'[1]DETALJNI PRIKAZ'!L324+'[1]DETALJNI PRIKAZ'!L354+'[1]DETALJNI PRIKAZ'!L390+'[1]DETALJNI PRIKAZ'!L420+'[1]DETALJNI PRIKAZ'!L452+'[1]DETALJNI PRIKAZ'!L484+'[1]DETALJNI PRIKAZ'!L514+'[1]DETALJNI PRIKAZ'!L544+'[1]DETALJNI PRIKAZ'!L585+'[1]DETALJNI PRIKAZ'!L615+'[1]DETALJNI PRIKAZ'!L645+'[1]DETALJNI PRIKAZ'!L675+'[1]DETALJNI PRIKAZ'!L705+'[1]DETALJNI PRIKAZ'!L755+'[1]DETALJNI PRIKAZ'!L785+'[1]DETALJNI PRIKAZ'!L820+'[1]DETALJNI PRIKAZ'!L860+'[1]DETALJNI PRIKAZ'!L890+'[1]DETALJNI PRIKAZ'!L920+'[1]DETALJNI PRIKAZ'!L978+'[1]DETALJNI PRIKAZ'!L1011+'[1]DETALJNI PRIKAZ'!L1043+'[1]DETALJNI PRIKAZ'!L1073+'[1]DETALJNI PRIKAZ'!L1103+'[1]DETALJNI PRIKAZ'!L1134+'[1]DETALJNI PRIKAZ'!L1176+'[1]DETALJNI PRIKAZ'!L1206+'[1]DETALJNI PRIKAZ'!L1238+'[1]DETALJNI PRIKAZ'!L1268+'[1]DETALJNI PRIKAZ'!L1298+'[1]DETALJNI PRIKAZ'!L1328+'[1]DETALJNI PRIKAZ'!L1358+'[1]DETALJNI PRIKAZ'!L1388+'[1]DETALJNI PRIKAZ'!L1418</f>
        <v>#REF!</v>
      </c>
      <c r="L10" s="25"/>
      <c r="M10" s="122"/>
      <c r="N10" s="123"/>
    </row>
    <row r="11" spans="1:14" s="124" customFormat="1" ht="12" customHeight="1" hidden="1">
      <c r="A11" s="29"/>
      <c r="B11" s="30" t="s">
        <v>11</v>
      </c>
      <c r="C11" s="29">
        <v>613200</v>
      </c>
      <c r="D11" s="24">
        <f>'[1]DETALJNI PRIKAZ'!K13+'[1]DETALJNI PRIKAZ'!K44+'[1]DETALJNI PRIKAZ'!K77+'[1]DETALJNI PRIKAZ'!K112+'[1]DETALJNI PRIKAZ'!K147+'[1]DETALJNI PRIKAZ'!K176+'[1]DETALJNI PRIKAZ'!K206+'[1]DETALJNI PRIKAZ'!K236+'[1]DETALJNI PRIKAZ'!K266+'[1]DETALJNI PRIKAZ'!K296+'[1]DETALJNI PRIKAZ'!K325+'[1]DETALJNI PRIKAZ'!K355+'[1]DETALJNI PRIKAZ'!K391+'[1]DETALJNI PRIKAZ'!K421+'[1]DETALJNI PRIKAZ'!K453+'[1]DETALJNI PRIKAZ'!K485+'[1]DETALJNI PRIKAZ'!K515+'[1]DETALJNI PRIKAZ'!K545+'[1]DETALJNI PRIKAZ'!K586+'[1]DETALJNI PRIKAZ'!K616+'[1]DETALJNI PRIKAZ'!K646+'[1]DETALJNI PRIKAZ'!K676+'[1]DETALJNI PRIKAZ'!K706+'[1]DETALJNI PRIKAZ'!K756+'[1]DETALJNI PRIKAZ'!K786+'[1]DETALJNI PRIKAZ'!K821+'[1]DETALJNI PRIKAZ'!K861+'[1]DETALJNI PRIKAZ'!K891+'[1]DETALJNI PRIKAZ'!K921+'[1]DETALJNI PRIKAZ'!K979+'[1]DETALJNI PRIKAZ'!K1012+'[1]DETALJNI PRIKAZ'!K1044+'[1]DETALJNI PRIKAZ'!K1074+'[1]DETALJNI PRIKAZ'!K1104+'[1]DETALJNI PRIKAZ'!K1135+'[1]DETALJNI PRIKAZ'!K1177+'[1]DETALJNI PRIKAZ'!K1207+'[1]DETALJNI PRIKAZ'!K1239+'[1]DETALJNI PRIKAZ'!K1269+'[1]DETALJNI PRIKAZ'!K1299+'[1]DETALJNI PRIKAZ'!K1329+'[1]DETALJNI PRIKAZ'!K1359+'[1]DETALJNI PRIKAZ'!K1389+'[1]DETALJNI PRIKAZ'!K1419</f>
        <v>13468040.895813046</v>
      </c>
      <c r="E11" s="24"/>
      <c r="F11" s="24"/>
      <c r="G11" s="24"/>
      <c r="H11" s="24"/>
      <c r="I11" s="24"/>
      <c r="J11" s="24"/>
      <c r="K11" s="24" t="e">
        <f>'[1]DETALJNI PRIKAZ'!L13+'[1]DETALJNI PRIKAZ'!L44+'[1]DETALJNI PRIKAZ'!L77+'[1]DETALJNI PRIKAZ'!L112+'[1]DETALJNI PRIKAZ'!L147+'[1]DETALJNI PRIKAZ'!L176+'[1]DETALJNI PRIKAZ'!L206+'[1]DETALJNI PRIKAZ'!L236+'[1]DETALJNI PRIKAZ'!L266+'[1]DETALJNI PRIKAZ'!L296+'[1]DETALJNI PRIKAZ'!L325+'[1]DETALJNI PRIKAZ'!L355+'[1]DETALJNI PRIKAZ'!L391+'[1]DETALJNI PRIKAZ'!L421+'[1]DETALJNI PRIKAZ'!L453+'[1]DETALJNI PRIKAZ'!L485+'[1]DETALJNI PRIKAZ'!L515+'[1]DETALJNI PRIKAZ'!L545+'[1]DETALJNI PRIKAZ'!L586+'[1]DETALJNI PRIKAZ'!L616+'[1]DETALJNI PRIKAZ'!L646+'[1]DETALJNI PRIKAZ'!L676+'[1]DETALJNI PRIKAZ'!L706+'[1]DETALJNI PRIKAZ'!L756+'[1]DETALJNI PRIKAZ'!L786+'[1]DETALJNI PRIKAZ'!L821+'[1]DETALJNI PRIKAZ'!L861+'[1]DETALJNI PRIKAZ'!L891+'[1]DETALJNI PRIKAZ'!L921+'[1]DETALJNI PRIKAZ'!L979+'[1]DETALJNI PRIKAZ'!L1012+'[1]DETALJNI PRIKAZ'!L1044+'[1]DETALJNI PRIKAZ'!L1074+'[1]DETALJNI PRIKAZ'!L1104+'[1]DETALJNI PRIKAZ'!L1135+'[1]DETALJNI PRIKAZ'!L1177+'[1]DETALJNI PRIKAZ'!L1207+'[1]DETALJNI PRIKAZ'!L1239+'[1]DETALJNI PRIKAZ'!L1269+'[1]DETALJNI PRIKAZ'!L1299+'[1]DETALJNI PRIKAZ'!L1329+'[1]DETALJNI PRIKAZ'!L1359+'[1]DETALJNI PRIKAZ'!L1389+'[1]DETALJNI PRIKAZ'!L1419</f>
        <v>#REF!</v>
      </c>
      <c r="L11" s="25"/>
      <c r="M11" s="122"/>
      <c r="N11" s="123"/>
    </row>
    <row r="12" spans="1:14" s="124" customFormat="1" ht="12" customHeight="1" hidden="1">
      <c r="A12" s="29"/>
      <c r="B12" s="30" t="s">
        <v>12</v>
      </c>
      <c r="C12" s="29">
        <v>613300</v>
      </c>
      <c r="D12" s="24" t="e">
        <f>'[1]DETALJNI PRIKAZ'!K14+'[1]DETALJNI PRIKAZ'!K45+'[1]DETALJNI PRIKAZ'!K78+'[1]DETALJNI PRIKAZ'!K113+'[1]DETALJNI PRIKAZ'!K148+'[1]DETALJNI PRIKAZ'!K177+'[1]DETALJNI PRIKAZ'!K207+'[1]DETALJNI PRIKAZ'!K237+'[1]DETALJNI PRIKAZ'!K267+'[1]DETALJNI PRIKAZ'!K297+'[1]DETALJNI PRIKAZ'!K326+'[1]DETALJNI PRIKAZ'!K356+'[1]DETALJNI PRIKAZ'!K392+'[1]DETALJNI PRIKAZ'!K422+'[1]DETALJNI PRIKAZ'!K454+'[1]DETALJNI PRIKAZ'!K486+'[1]DETALJNI PRIKAZ'!K516+'[1]DETALJNI PRIKAZ'!K546+'[1]DETALJNI PRIKAZ'!K587+'[1]DETALJNI PRIKAZ'!K617+'[1]DETALJNI PRIKAZ'!K647+'[1]DETALJNI PRIKAZ'!K677+'[1]DETALJNI PRIKAZ'!K707+'[1]DETALJNI PRIKAZ'!K757+'[1]DETALJNI PRIKAZ'!K787+'[1]DETALJNI PRIKAZ'!K822+'[1]DETALJNI PRIKAZ'!K862+'[1]DETALJNI PRIKAZ'!K892+'[1]DETALJNI PRIKAZ'!K922+'[1]DETALJNI PRIKAZ'!K980+'[1]DETALJNI PRIKAZ'!K1013+'[1]DETALJNI PRIKAZ'!K1045+'[1]DETALJNI PRIKAZ'!K1075+'[1]DETALJNI PRIKAZ'!K1105+'[1]DETALJNI PRIKAZ'!K1136+'[1]DETALJNI PRIKAZ'!K1178+'[1]DETALJNI PRIKAZ'!K1208+'[1]DETALJNI PRIKAZ'!K1240+'[1]DETALJNI PRIKAZ'!K1270+'[1]DETALJNI PRIKAZ'!K1300+'[1]DETALJNI PRIKAZ'!K1330+'[1]DETALJNI PRIKAZ'!K1360+'[1]DETALJNI PRIKAZ'!K1390+'[1]DETALJNI PRIKAZ'!K1420</f>
        <v>#REF!</v>
      </c>
      <c r="E12" s="24"/>
      <c r="F12" s="24"/>
      <c r="G12" s="24"/>
      <c r="H12" s="24"/>
      <c r="I12" s="24"/>
      <c r="J12" s="24"/>
      <c r="K12" s="24" t="e">
        <f>'[1]DETALJNI PRIKAZ'!L14+'[1]DETALJNI PRIKAZ'!L45+'[1]DETALJNI PRIKAZ'!L78+'[1]DETALJNI PRIKAZ'!L113+'[1]DETALJNI PRIKAZ'!L148+'[1]DETALJNI PRIKAZ'!L177+'[1]DETALJNI PRIKAZ'!L207+'[1]DETALJNI PRIKAZ'!L237+'[1]DETALJNI PRIKAZ'!L267+'[1]DETALJNI PRIKAZ'!L297+'[1]DETALJNI PRIKAZ'!L326+'[1]DETALJNI PRIKAZ'!L356+'[1]DETALJNI PRIKAZ'!L392+'[1]DETALJNI PRIKAZ'!L422+'[1]DETALJNI PRIKAZ'!L454+'[1]DETALJNI PRIKAZ'!L486+'[1]DETALJNI PRIKAZ'!L516+'[1]DETALJNI PRIKAZ'!L546+'[1]DETALJNI PRIKAZ'!L587+'[1]DETALJNI PRIKAZ'!L617+'[1]DETALJNI PRIKAZ'!L647+'[1]DETALJNI PRIKAZ'!L677+'[1]DETALJNI PRIKAZ'!L707+'[1]DETALJNI PRIKAZ'!L757+'[1]DETALJNI PRIKAZ'!L787+'[1]DETALJNI PRIKAZ'!L822+'[1]DETALJNI PRIKAZ'!L862+'[1]DETALJNI PRIKAZ'!L892+'[1]DETALJNI PRIKAZ'!L922+'[1]DETALJNI PRIKAZ'!L980+'[1]DETALJNI PRIKAZ'!L1013+'[1]DETALJNI PRIKAZ'!L1045+'[1]DETALJNI PRIKAZ'!L1075+'[1]DETALJNI PRIKAZ'!L1105+'[1]DETALJNI PRIKAZ'!L1136+'[1]DETALJNI PRIKAZ'!L1178+'[1]DETALJNI PRIKAZ'!L1208+'[1]DETALJNI PRIKAZ'!L1240+'[1]DETALJNI PRIKAZ'!L1270+'[1]DETALJNI PRIKAZ'!L1300+'[1]DETALJNI PRIKAZ'!L1330+'[1]DETALJNI PRIKAZ'!L1360+'[1]DETALJNI PRIKAZ'!L1390+'[1]DETALJNI PRIKAZ'!L1420</f>
        <v>#REF!</v>
      </c>
      <c r="L12" s="25"/>
      <c r="M12" s="122"/>
      <c r="N12" s="123"/>
    </row>
    <row r="13" spans="1:14" s="124" customFormat="1" ht="12" customHeight="1" hidden="1">
      <c r="A13" s="29"/>
      <c r="B13" s="30" t="s">
        <v>13</v>
      </c>
      <c r="C13" s="29">
        <v>613400</v>
      </c>
      <c r="D13" s="24">
        <f>'[1]DETALJNI PRIKAZ'!K15+'[1]DETALJNI PRIKAZ'!K46+'[1]DETALJNI PRIKAZ'!K79+'[1]DETALJNI PRIKAZ'!K114+'[1]DETALJNI PRIKAZ'!K149+'[1]DETALJNI PRIKAZ'!K178+'[1]DETALJNI PRIKAZ'!K208+'[1]DETALJNI PRIKAZ'!K238+'[1]DETALJNI PRIKAZ'!K268+'[1]DETALJNI PRIKAZ'!K298+'[1]DETALJNI PRIKAZ'!K327+'[1]DETALJNI PRIKAZ'!K357+'[1]DETALJNI PRIKAZ'!K393+'[1]DETALJNI PRIKAZ'!K423+'[1]DETALJNI PRIKAZ'!K455+'[1]DETALJNI PRIKAZ'!K487+'[1]DETALJNI PRIKAZ'!K517+'[1]DETALJNI PRIKAZ'!K547+'[1]DETALJNI PRIKAZ'!K588+'[1]DETALJNI PRIKAZ'!K618+'[1]DETALJNI PRIKAZ'!K648+'[1]DETALJNI PRIKAZ'!K678+'[1]DETALJNI PRIKAZ'!K708+'[1]DETALJNI PRIKAZ'!K758+'[1]DETALJNI PRIKAZ'!K788+'[1]DETALJNI PRIKAZ'!K823+'[1]DETALJNI PRIKAZ'!K863+'[1]DETALJNI PRIKAZ'!K893+'[1]DETALJNI PRIKAZ'!K923+'[1]DETALJNI PRIKAZ'!K981+'[1]DETALJNI PRIKAZ'!K1014+'[1]DETALJNI PRIKAZ'!K1046+'[1]DETALJNI PRIKAZ'!K1076+'[1]DETALJNI PRIKAZ'!K1106+'[1]DETALJNI PRIKAZ'!K1137+'[1]DETALJNI PRIKAZ'!K1179+'[1]DETALJNI PRIKAZ'!K1209+'[1]DETALJNI PRIKAZ'!K1241+'[1]DETALJNI PRIKAZ'!K1271+'[1]DETALJNI PRIKAZ'!K1301+'[1]DETALJNI PRIKAZ'!K1331+'[1]DETALJNI PRIKAZ'!K1361+'[1]DETALJNI PRIKAZ'!K1391+'[1]DETALJNI PRIKAZ'!K1421</f>
        <v>33924532.61927945</v>
      </c>
      <c r="E13" s="24"/>
      <c r="F13" s="24"/>
      <c r="G13" s="24"/>
      <c r="H13" s="24"/>
      <c r="I13" s="24"/>
      <c r="J13" s="24"/>
      <c r="K13" s="24" t="e">
        <f>'[1]DETALJNI PRIKAZ'!L15+'[1]DETALJNI PRIKAZ'!L46+'[1]DETALJNI PRIKAZ'!L79+'[1]DETALJNI PRIKAZ'!L114+'[1]DETALJNI PRIKAZ'!L149+'[1]DETALJNI PRIKAZ'!L178+'[1]DETALJNI PRIKAZ'!L208+'[1]DETALJNI PRIKAZ'!L238+'[1]DETALJNI PRIKAZ'!L268+'[1]DETALJNI PRIKAZ'!L298+'[1]DETALJNI PRIKAZ'!L327+'[1]DETALJNI PRIKAZ'!L357+'[1]DETALJNI PRIKAZ'!L393+'[1]DETALJNI PRIKAZ'!L423+'[1]DETALJNI PRIKAZ'!L455+'[1]DETALJNI PRIKAZ'!L487+'[1]DETALJNI PRIKAZ'!L517+'[1]DETALJNI PRIKAZ'!L547+'[1]DETALJNI PRIKAZ'!L588+'[1]DETALJNI PRIKAZ'!L618+'[1]DETALJNI PRIKAZ'!L648+'[1]DETALJNI PRIKAZ'!L678+'[1]DETALJNI PRIKAZ'!L708+'[1]DETALJNI PRIKAZ'!L758+'[1]DETALJNI PRIKAZ'!L788+'[1]DETALJNI PRIKAZ'!L823+'[1]DETALJNI PRIKAZ'!L863+'[1]DETALJNI PRIKAZ'!L893+'[1]DETALJNI PRIKAZ'!L923+'[1]DETALJNI PRIKAZ'!L981+'[1]DETALJNI PRIKAZ'!L1014+'[1]DETALJNI PRIKAZ'!L1046+'[1]DETALJNI PRIKAZ'!L1076+'[1]DETALJNI PRIKAZ'!L1106+'[1]DETALJNI PRIKAZ'!L1137+'[1]DETALJNI PRIKAZ'!L1179+'[1]DETALJNI PRIKAZ'!L1209+'[1]DETALJNI PRIKAZ'!L1241+'[1]DETALJNI PRIKAZ'!L1271+'[1]DETALJNI PRIKAZ'!L1301+'[1]DETALJNI PRIKAZ'!L1331+'[1]DETALJNI PRIKAZ'!L1361+'[1]DETALJNI PRIKAZ'!L1391+'[1]DETALJNI PRIKAZ'!L1421</f>
        <v>#REF!</v>
      </c>
      <c r="L13" s="25"/>
      <c r="M13" s="122"/>
      <c r="N13" s="123"/>
    </row>
    <row r="14" spans="1:14" s="124" customFormat="1" ht="12" customHeight="1" hidden="1">
      <c r="A14" s="29"/>
      <c r="B14" s="30" t="s">
        <v>14</v>
      </c>
      <c r="C14" s="29">
        <v>613500</v>
      </c>
      <c r="D14" s="24">
        <f>'[1]DETALJNI PRIKAZ'!K16+'[1]DETALJNI PRIKAZ'!K47+'[1]DETALJNI PRIKAZ'!K80+'[1]DETALJNI PRIKAZ'!K115+'[1]DETALJNI PRIKAZ'!K150+'[1]DETALJNI PRIKAZ'!K179+'[1]DETALJNI PRIKAZ'!K209+'[1]DETALJNI PRIKAZ'!K239+'[1]DETALJNI PRIKAZ'!K269+'[1]DETALJNI PRIKAZ'!K299+'[1]DETALJNI PRIKAZ'!K328+'[1]DETALJNI PRIKAZ'!K358+'[1]DETALJNI PRIKAZ'!K394+'[1]DETALJNI PRIKAZ'!K424+'[1]DETALJNI PRIKAZ'!K456+'[1]DETALJNI PRIKAZ'!K488+'[1]DETALJNI PRIKAZ'!K518+'[1]DETALJNI PRIKAZ'!K548+'[1]DETALJNI PRIKAZ'!K589+'[1]DETALJNI PRIKAZ'!K619+'[1]DETALJNI PRIKAZ'!K649+'[1]DETALJNI PRIKAZ'!K679+'[1]DETALJNI PRIKAZ'!K709+'[1]DETALJNI PRIKAZ'!K759+'[1]DETALJNI PRIKAZ'!K789+'[1]DETALJNI PRIKAZ'!K824+'[1]DETALJNI PRIKAZ'!K864+'[1]DETALJNI PRIKAZ'!K894+'[1]DETALJNI PRIKAZ'!K924+'[1]DETALJNI PRIKAZ'!K982+'[1]DETALJNI PRIKAZ'!K1015+'[1]DETALJNI PRIKAZ'!K1047+'[1]DETALJNI PRIKAZ'!K1077+'[1]DETALJNI PRIKAZ'!K1107+'[1]DETALJNI PRIKAZ'!K1138+'[1]DETALJNI PRIKAZ'!K1180+'[1]DETALJNI PRIKAZ'!K1210+'[1]DETALJNI PRIKAZ'!K1242+'[1]DETALJNI PRIKAZ'!K1272+'[1]DETALJNI PRIKAZ'!K1302+'[1]DETALJNI PRIKAZ'!K1332+'[1]DETALJNI PRIKAZ'!K1362+'[1]DETALJNI PRIKAZ'!K1392+'[1]DETALJNI PRIKAZ'!K1422</f>
        <v>13304144.109055508</v>
      </c>
      <c r="E14" s="24"/>
      <c r="F14" s="24"/>
      <c r="G14" s="24"/>
      <c r="H14" s="24"/>
      <c r="I14" s="24"/>
      <c r="J14" s="24"/>
      <c r="K14" s="24" t="e">
        <f>'[1]DETALJNI PRIKAZ'!L16+'[1]DETALJNI PRIKAZ'!L47+'[1]DETALJNI PRIKAZ'!L80+'[1]DETALJNI PRIKAZ'!L115+'[1]DETALJNI PRIKAZ'!L150+'[1]DETALJNI PRIKAZ'!L179+'[1]DETALJNI PRIKAZ'!L209+'[1]DETALJNI PRIKAZ'!L239+'[1]DETALJNI PRIKAZ'!L269+'[1]DETALJNI PRIKAZ'!L299+'[1]DETALJNI PRIKAZ'!L328+'[1]DETALJNI PRIKAZ'!L358+'[1]DETALJNI PRIKAZ'!L394+'[1]DETALJNI PRIKAZ'!L424+'[1]DETALJNI PRIKAZ'!L456+'[1]DETALJNI PRIKAZ'!L488+'[1]DETALJNI PRIKAZ'!L518+'[1]DETALJNI PRIKAZ'!L548+'[1]DETALJNI PRIKAZ'!L589+'[1]DETALJNI PRIKAZ'!L619+'[1]DETALJNI PRIKAZ'!L649+'[1]DETALJNI PRIKAZ'!L679+'[1]DETALJNI PRIKAZ'!L709+'[1]DETALJNI PRIKAZ'!L759+'[1]DETALJNI PRIKAZ'!L789+'[1]DETALJNI PRIKAZ'!L824+'[1]DETALJNI PRIKAZ'!L864+'[1]DETALJNI PRIKAZ'!L894+'[1]DETALJNI PRIKAZ'!L924+'[1]DETALJNI PRIKAZ'!L982+'[1]DETALJNI PRIKAZ'!L1015+'[1]DETALJNI PRIKAZ'!L1047+'[1]DETALJNI PRIKAZ'!L1077+'[1]DETALJNI PRIKAZ'!L1107+'[1]DETALJNI PRIKAZ'!L1138+'[1]DETALJNI PRIKAZ'!L1180+'[1]DETALJNI PRIKAZ'!L1210+'[1]DETALJNI PRIKAZ'!L1242+'[1]DETALJNI PRIKAZ'!L1272+'[1]DETALJNI PRIKAZ'!L1302+'[1]DETALJNI PRIKAZ'!L1332+'[1]DETALJNI PRIKAZ'!L1362+'[1]DETALJNI PRIKAZ'!L1392+'[1]DETALJNI PRIKAZ'!L1422</f>
        <v>#REF!</v>
      </c>
      <c r="L14" s="25"/>
      <c r="M14" s="122"/>
      <c r="N14" s="123"/>
    </row>
    <row r="15" spans="1:14" s="124" customFormat="1" ht="12" customHeight="1" hidden="1">
      <c r="A15" s="29"/>
      <c r="B15" s="30" t="s">
        <v>15</v>
      </c>
      <c r="C15" s="29">
        <v>613600</v>
      </c>
      <c r="D15" s="24" t="e">
        <f>'[1]DETALJNI PRIKAZ'!K17+'[1]DETALJNI PRIKAZ'!K48+'[1]DETALJNI PRIKAZ'!K81+'[1]DETALJNI PRIKAZ'!K116+'[1]DETALJNI PRIKAZ'!K151+'[1]DETALJNI PRIKAZ'!K180+'[1]DETALJNI PRIKAZ'!K210+'[1]DETALJNI PRIKAZ'!K240+'[1]DETALJNI PRIKAZ'!K270+'[1]DETALJNI PRIKAZ'!K300+'[1]DETALJNI PRIKAZ'!K329+'[1]DETALJNI PRIKAZ'!K359+'[1]DETALJNI PRIKAZ'!K395+'[1]DETALJNI PRIKAZ'!K425+'[1]DETALJNI PRIKAZ'!K457+'[1]DETALJNI PRIKAZ'!K489+'[1]DETALJNI PRIKAZ'!K519+'[1]DETALJNI PRIKAZ'!K549+'[1]DETALJNI PRIKAZ'!K590+'[1]DETALJNI PRIKAZ'!K620+'[1]DETALJNI PRIKAZ'!K650+'[1]DETALJNI PRIKAZ'!K680+'[1]DETALJNI PRIKAZ'!K710+'[1]DETALJNI PRIKAZ'!K760+'[1]DETALJNI PRIKAZ'!K790+'[1]DETALJNI PRIKAZ'!K825+'[1]DETALJNI PRIKAZ'!K865+'[1]DETALJNI PRIKAZ'!K895+'[1]DETALJNI PRIKAZ'!K925+'[1]DETALJNI PRIKAZ'!K983+'[1]DETALJNI PRIKAZ'!K1016+'[1]DETALJNI PRIKAZ'!K1048+'[1]DETALJNI PRIKAZ'!K1078+'[1]DETALJNI PRIKAZ'!K1108+'[1]DETALJNI PRIKAZ'!K1139+'[1]DETALJNI PRIKAZ'!K1181+'[1]DETALJNI PRIKAZ'!K1211+'[1]DETALJNI PRIKAZ'!K1243+'[1]DETALJNI PRIKAZ'!K1273+'[1]DETALJNI PRIKAZ'!K1303+'[1]DETALJNI PRIKAZ'!K1333+'[1]DETALJNI PRIKAZ'!K1363+'[1]DETALJNI PRIKAZ'!K1393+'[1]DETALJNI PRIKAZ'!K1423</f>
        <v>#REF!</v>
      </c>
      <c r="E15" s="24"/>
      <c r="F15" s="24"/>
      <c r="G15" s="24"/>
      <c r="H15" s="24"/>
      <c r="I15" s="24"/>
      <c r="J15" s="24"/>
      <c r="K15" s="24" t="e">
        <f>'[1]DETALJNI PRIKAZ'!L17+'[1]DETALJNI PRIKAZ'!L48+'[1]DETALJNI PRIKAZ'!L81+'[1]DETALJNI PRIKAZ'!L116+'[1]DETALJNI PRIKAZ'!L151+'[1]DETALJNI PRIKAZ'!L180+'[1]DETALJNI PRIKAZ'!L210+'[1]DETALJNI PRIKAZ'!L240+'[1]DETALJNI PRIKAZ'!L270+'[1]DETALJNI PRIKAZ'!L300+'[1]DETALJNI PRIKAZ'!L329+'[1]DETALJNI PRIKAZ'!L359+'[1]DETALJNI PRIKAZ'!L395+'[1]DETALJNI PRIKAZ'!L425+'[1]DETALJNI PRIKAZ'!L457+'[1]DETALJNI PRIKAZ'!L489+'[1]DETALJNI PRIKAZ'!L519+'[1]DETALJNI PRIKAZ'!L549+'[1]DETALJNI PRIKAZ'!L590+'[1]DETALJNI PRIKAZ'!L620+'[1]DETALJNI PRIKAZ'!L650+'[1]DETALJNI PRIKAZ'!L680+'[1]DETALJNI PRIKAZ'!L710+'[1]DETALJNI PRIKAZ'!L760+'[1]DETALJNI PRIKAZ'!L790+'[1]DETALJNI PRIKAZ'!L825+'[1]DETALJNI PRIKAZ'!L865+'[1]DETALJNI PRIKAZ'!L895+'[1]DETALJNI PRIKAZ'!L925+'[1]DETALJNI PRIKAZ'!L983+'[1]DETALJNI PRIKAZ'!L1016+'[1]DETALJNI PRIKAZ'!L1048+'[1]DETALJNI PRIKAZ'!L1078+'[1]DETALJNI PRIKAZ'!L1108+'[1]DETALJNI PRIKAZ'!L1139+'[1]DETALJNI PRIKAZ'!L1181+'[1]DETALJNI PRIKAZ'!L1211+'[1]DETALJNI PRIKAZ'!L1243+'[1]DETALJNI PRIKAZ'!L1273+'[1]DETALJNI PRIKAZ'!L1303+'[1]DETALJNI PRIKAZ'!L1333+'[1]DETALJNI PRIKAZ'!L1363+'[1]DETALJNI PRIKAZ'!L1393+'[1]DETALJNI PRIKAZ'!L1423</f>
        <v>#REF!</v>
      </c>
      <c r="L15" s="25"/>
      <c r="M15" s="122"/>
      <c r="N15" s="123"/>
    </row>
    <row r="16" spans="1:14" s="124" customFormat="1" ht="12" customHeight="1" hidden="1">
      <c r="A16" s="29"/>
      <c r="B16" s="30" t="s">
        <v>16</v>
      </c>
      <c r="C16" s="29">
        <v>613700</v>
      </c>
      <c r="D16" s="24">
        <f>'[1]DETALJNI PRIKAZ'!K18+'[1]DETALJNI PRIKAZ'!K49+'[1]DETALJNI PRIKAZ'!K82+'[1]DETALJNI PRIKAZ'!K117+'[1]DETALJNI PRIKAZ'!K152+'[1]DETALJNI PRIKAZ'!K181+'[1]DETALJNI PRIKAZ'!K211+'[1]DETALJNI PRIKAZ'!K241+'[1]DETALJNI PRIKAZ'!K271+'[1]DETALJNI PRIKAZ'!K301+'[1]DETALJNI PRIKAZ'!K330+'[1]DETALJNI PRIKAZ'!K360+'[1]DETALJNI PRIKAZ'!K396+'[1]DETALJNI PRIKAZ'!K426+'[1]DETALJNI PRIKAZ'!K458+'[1]DETALJNI PRIKAZ'!K490+'[1]DETALJNI PRIKAZ'!K520+'[1]DETALJNI PRIKAZ'!K550+'[1]DETALJNI PRIKAZ'!K591+'[1]DETALJNI PRIKAZ'!K621+'[1]DETALJNI PRIKAZ'!K651+'[1]DETALJNI PRIKAZ'!K681+'[1]DETALJNI PRIKAZ'!K711+'[1]DETALJNI PRIKAZ'!K761+'[1]DETALJNI PRIKAZ'!K791+'[1]DETALJNI PRIKAZ'!K826+'[1]DETALJNI PRIKAZ'!K866+'[1]DETALJNI PRIKAZ'!K896+'[1]DETALJNI PRIKAZ'!K926+'[1]DETALJNI PRIKAZ'!K984+'[1]DETALJNI PRIKAZ'!K1017+'[1]DETALJNI PRIKAZ'!K1049+'[1]DETALJNI PRIKAZ'!K1079+'[1]DETALJNI PRIKAZ'!K1109+'[1]DETALJNI PRIKAZ'!K1140+'[1]DETALJNI PRIKAZ'!K1182+'[1]DETALJNI PRIKAZ'!K1212+'[1]DETALJNI PRIKAZ'!K1244+'[1]DETALJNI PRIKAZ'!K1274+'[1]DETALJNI PRIKAZ'!K1304+'[1]DETALJNI PRIKAZ'!K1334+'[1]DETALJNI PRIKAZ'!K1364+'[1]DETALJNI PRIKAZ'!K1394+'[1]DETALJNI PRIKAZ'!K1424</f>
        <v>22121567.6728335</v>
      </c>
      <c r="E16" s="24"/>
      <c r="F16" s="24"/>
      <c r="G16" s="24"/>
      <c r="H16" s="24"/>
      <c r="I16" s="24"/>
      <c r="J16" s="24"/>
      <c r="K16" s="24" t="e">
        <f>'[1]DETALJNI PRIKAZ'!L18+'[1]DETALJNI PRIKAZ'!L49+'[1]DETALJNI PRIKAZ'!L82+'[1]DETALJNI PRIKAZ'!L117+'[1]DETALJNI PRIKAZ'!L152+'[1]DETALJNI PRIKAZ'!L181+'[1]DETALJNI PRIKAZ'!L211+'[1]DETALJNI PRIKAZ'!L241+'[1]DETALJNI PRIKAZ'!L271+'[1]DETALJNI PRIKAZ'!L301+'[1]DETALJNI PRIKAZ'!L330+'[1]DETALJNI PRIKAZ'!L360+'[1]DETALJNI PRIKAZ'!L396+'[1]DETALJNI PRIKAZ'!L426+'[1]DETALJNI PRIKAZ'!L458+'[1]DETALJNI PRIKAZ'!L490+'[1]DETALJNI PRIKAZ'!L520+'[1]DETALJNI PRIKAZ'!L550+'[1]DETALJNI PRIKAZ'!L591+'[1]DETALJNI PRIKAZ'!L621+'[1]DETALJNI PRIKAZ'!L651+'[1]DETALJNI PRIKAZ'!L681+'[1]DETALJNI PRIKAZ'!L711+'[1]DETALJNI PRIKAZ'!L761+'[1]DETALJNI PRIKAZ'!L791+'[1]DETALJNI PRIKAZ'!L826+'[1]DETALJNI PRIKAZ'!L866+'[1]DETALJNI PRIKAZ'!L896+'[1]DETALJNI PRIKAZ'!L926+'[1]DETALJNI PRIKAZ'!L984+'[1]DETALJNI PRIKAZ'!L1017+'[1]DETALJNI PRIKAZ'!L1049+'[1]DETALJNI PRIKAZ'!L1079+'[1]DETALJNI PRIKAZ'!L1109+'[1]DETALJNI PRIKAZ'!L1140+'[1]DETALJNI PRIKAZ'!L1182+'[1]DETALJNI PRIKAZ'!L1212+'[1]DETALJNI PRIKAZ'!L1244+'[1]DETALJNI PRIKAZ'!L1274+'[1]DETALJNI PRIKAZ'!L1304+'[1]DETALJNI PRIKAZ'!L1334+'[1]DETALJNI PRIKAZ'!L1364+'[1]DETALJNI PRIKAZ'!L1394+'[1]DETALJNI PRIKAZ'!L1424</f>
        <v>#REF!</v>
      </c>
      <c r="L16" s="25"/>
      <c r="M16" s="122"/>
      <c r="N16" s="123"/>
    </row>
    <row r="17" spans="1:14" s="124" customFormat="1" ht="12" customHeight="1" hidden="1">
      <c r="A17" s="29"/>
      <c r="B17" s="30" t="s">
        <v>17</v>
      </c>
      <c r="C17" s="29">
        <v>613800</v>
      </c>
      <c r="D17" s="24">
        <f>'[1]DETALJNI PRIKAZ'!K19+'[1]DETALJNI PRIKAZ'!K50+'[1]DETALJNI PRIKAZ'!K83+'[1]DETALJNI PRIKAZ'!K118+'[1]DETALJNI PRIKAZ'!K153+'[1]DETALJNI PRIKAZ'!K182+'[1]DETALJNI PRIKAZ'!K212+'[1]DETALJNI PRIKAZ'!K242+'[1]DETALJNI PRIKAZ'!K272+'[1]DETALJNI PRIKAZ'!K302+'[1]DETALJNI PRIKAZ'!K331+'[1]DETALJNI PRIKAZ'!K361+'[1]DETALJNI PRIKAZ'!K397+'[1]DETALJNI PRIKAZ'!K427+'[1]DETALJNI PRIKAZ'!K459+'[1]DETALJNI PRIKAZ'!K491+'[1]DETALJNI PRIKAZ'!K521+'[1]DETALJNI PRIKAZ'!K551+'[1]DETALJNI PRIKAZ'!K592+'[1]DETALJNI PRIKAZ'!K622+'[1]DETALJNI PRIKAZ'!K652+'[1]DETALJNI PRIKAZ'!K682+'[1]DETALJNI PRIKAZ'!K712+'[1]DETALJNI PRIKAZ'!K762+'[1]DETALJNI PRIKAZ'!K792+'[1]DETALJNI PRIKAZ'!K827+'[1]DETALJNI PRIKAZ'!K867+'[1]DETALJNI PRIKAZ'!K897+'[1]DETALJNI PRIKAZ'!K927+'[1]DETALJNI PRIKAZ'!K985+'[1]DETALJNI PRIKAZ'!K1018+'[1]DETALJNI PRIKAZ'!K1050+'[1]DETALJNI PRIKAZ'!K1080+'[1]DETALJNI PRIKAZ'!K1110+'[1]DETALJNI PRIKAZ'!K1141+'[1]DETALJNI PRIKAZ'!K1183+'[1]DETALJNI PRIKAZ'!K1213+'[1]DETALJNI PRIKAZ'!K1245+'[1]DETALJNI PRIKAZ'!K1275+'[1]DETALJNI PRIKAZ'!K1305+'[1]DETALJNI PRIKAZ'!K1335+'[1]DETALJNI PRIKAZ'!K1365+'[1]DETALJNI PRIKAZ'!K1395+'[1]DETALJNI PRIKAZ'!K1425</f>
        <v>3074827.711845692</v>
      </c>
      <c r="E17" s="24"/>
      <c r="F17" s="24"/>
      <c r="G17" s="24"/>
      <c r="H17" s="24"/>
      <c r="I17" s="24"/>
      <c r="J17" s="24"/>
      <c r="K17" s="24" t="e">
        <f>'[1]DETALJNI PRIKAZ'!L19+'[1]DETALJNI PRIKAZ'!L50+'[1]DETALJNI PRIKAZ'!L83+'[1]DETALJNI PRIKAZ'!L118+'[1]DETALJNI PRIKAZ'!L153+'[1]DETALJNI PRIKAZ'!L182+'[1]DETALJNI PRIKAZ'!L212+'[1]DETALJNI PRIKAZ'!L242+'[1]DETALJNI PRIKAZ'!L272+'[1]DETALJNI PRIKAZ'!L302+'[1]DETALJNI PRIKAZ'!L331+'[1]DETALJNI PRIKAZ'!L361+'[1]DETALJNI PRIKAZ'!L397+'[1]DETALJNI PRIKAZ'!L427+'[1]DETALJNI PRIKAZ'!L459+'[1]DETALJNI PRIKAZ'!L491+'[1]DETALJNI PRIKAZ'!L521+'[1]DETALJNI PRIKAZ'!L551+'[1]DETALJNI PRIKAZ'!L592+'[1]DETALJNI PRIKAZ'!L622+'[1]DETALJNI PRIKAZ'!L652+'[1]DETALJNI PRIKAZ'!L682+'[1]DETALJNI PRIKAZ'!L712+'[1]DETALJNI PRIKAZ'!L762+'[1]DETALJNI PRIKAZ'!L792+'[1]DETALJNI PRIKAZ'!L827+'[1]DETALJNI PRIKAZ'!L867+'[1]DETALJNI PRIKAZ'!L897+'[1]DETALJNI PRIKAZ'!L927+'[1]DETALJNI PRIKAZ'!L985+'[1]DETALJNI PRIKAZ'!L1018+'[1]DETALJNI PRIKAZ'!L1050+'[1]DETALJNI PRIKAZ'!L1080+'[1]DETALJNI PRIKAZ'!L1110+'[1]DETALJNI PRIKAZ'!L1141+'[1]DETALJNI PRIKAZ'!L1183+'[1]DETALJNI PRIKAZ'!L1213+'[1]DETALJNI PRIKAZ'!L1245+'[1]DETALJNI PRIKAZ'!L1275+'[1]DETALJNI PRIKAZ'!L1305+'[1]DETALJNI PRIKAZ'!L1335+'[1]DETALJNI PRIKAZ'!L1365+'[1]DETALJNI PRIKAZ'!L1395+'[1]DETALJNI PRIKAZ'!L1425</f>
        <v>#REF!</v>
      </c>
      <c r="L17" s="25"/>
      <c r="M17" s="122"/>
      <c r="N17" s="123"/>
    </row>
    <row r="18" spans="1:14" s="124" customFormat="1" ht="12" customHeight="1" hidden="1">
      <c r="A18" s="29"/>
      <c r="B18" s="30" t="s">
        <v>18</v>
      </c>
      <c r="C18" s="29">
        <v>613900</v>
      </c>
      <c r="D18" s="24">
        <f>'[1]DETALJNI PRIKAZ'!K20+'[1]DETALJNI PRIKAZ'!K51+'[1]DETALJNI PRIKAZ'!K84+'[1]DETALJNI PRIKAZ'!K119+'[1]DETALJNI PRIKAZ'!K154+'[1]DETALJNI PRIKAZ'!K183+'[1]DETALJNI PRIKAZ'!K213+'[1]DETALJNI PRIKAZ'!K243+'[1]DETALJNI PRIKAZ'!K273+'[1]DETALJNI PRIKAZ'!K303+'[1]DETALJNI PRIKAZ'!K332+'[1]DETALJNI PRIKAZ'!K362+'[1]DETALJNI PRIKAZ'!K398+'[1]DETALJNI PRIKAZ'!K428+'[1]DETALJNI PRIKAZ'!K460+'[1]DETALJNI PRIKAZ'!K492+'[1]DETALJNI PRIKAZ'!K522+'[1]DETALJNI PRIKAZ'!K552+'[1]DETALJNI PRIKAZ'!K593+'[1]DETALJNI PRIKAZ'!K623+'[1]DETALJNI PRIKAZ'!K653+'[1]DETALJNI PRIKAZ'!K683+'[1]DETALJNI PRIKAZ'!K713+'[1]DETALJNI PRIKAZ'!K763+'[1]DETALJNI PRIKAZ'!K793+'[1]DETALJNI PRIKAZ'!K828+'[1]DETALJNI PRIKAZ'!K868+'[1]DETALJNI PRIKAZ'!K898+'[1]DETALJNI PRIKAZ'!K928+'[1]DETALJNI PRIKAZ'!K986+'[1]DETALJNI PRIKAZ'!K1019+'[1]DETALJNI PRIKAZ'!K1051+'[1]DETALJNI PRIKAZ'!K1081+'[1]DETALJNI PRIKAZ'!K1111+'[1]DETALJNI PRIKAZ'!K1142+'[1]DETALJNI PRIKAZ'!K1184+'[1]DETALJNI PRIKAZ'!K1214+'[1]DETALJNI PRIKAZ'!K1246+'[1]DETALJNI PRIKAZ'!K1276+'[1]DETALJNI PRIKAZ'!K1306+'[1]DETALJNI PRIKAZ'!K1336+'[1]DETALJNI PRIKAZ'!K1366+'[1]DETALJNI PRIKAZ'!K1396+'[1]DETALJNI PRIKAZ'!K1426</f>
        <v>41887053.807205476</v>
      </c>
      <c r="E18" s="24"/>
      <c r="F18" s="24"/>
      <c r="G18" s="24"/>
      <c r="H18" s="24"/>
      <c r="I18" s="24"/>
      <c r="J18" s="24"/>
      <c r="K18" s="24" t="e">
        <f>'[1]DETALJNI PRIKAZ'!L20+'[1]DETALJNI PRIKAZ'!L51+'[1]DETALJNI PRIKAZ'!L84+'[1]DETALJNI PRIKAZ'!L119+'[1]DETALJNI PRIKAZ'!L154+'[1]DETALJNI PRIKAZ'!L183+'[1]DETALJNI PRIKAZ'!L213+'[1]DETALJNI PRIKAZ'!L243+'[1]DETALJNI PRIKAZ'!L273+'[1]DETALJNI PRIKAZ'!L303+'[1]DETALJNI PRIKAZ'!L332+'[1]DETALJNI PRIKAZ'!L362+'[1]DETALJNI PRIKAZ'!L398+'[1]DETALJNI PRIKAZ'!L428+'[1]DETALJNI PRIKAZ'!L460+'[1]DETALJNI PRIKAZ'!L492+'[1]DETALJNI PRIKAZ'!L522+'[1]DETALJNI PRIKAZ'!L552+'[1]DETALJNI PRIKAZ'!L593+'[1]DETALJNI PRIKAZ'!L623+'[1]DETALJNI PRIKAZ'!L653+'[1]DETALJNI PRIKAZ'!L683+'[1]DETALJNI PRIKAZ'!L713+'[1]DETALJNI PRIKAZ'!L763+'[1]DETALJNI PRIKAZ'!L793+'[1]DETALJNI PRIKAZ'!L828+'[1]DETALJNI PRIKAZ'!L868+'[1]DETALJNI PRIKAZ'!L898+'[1]DETALJNI PRIKAZ'!L928+'[1]DETALJNI PRIKAZ'!L986+'[1]DETALJNI PRIKAZ'!L1019+'[1]DETALJNI PRIKAZ'!L1051+'[1]DETALJNI PRIKAZ'!L1081+'[1]DETALJNI PRIKAZ'!L1111+'[1]DETALJNI PRIKAZ'!L1142+'[1]DETALJNI PRIKAZ'!L1184+'[1]DETALJNI PRIKAZ'!L1214+'[1]DETALJNI PRIKAZ'!L1246+'[1]DETALJNI PRIKAZ'!L1276+'[1]DETALJNI PRIKAZ'!L1306+'[1]DETALJNI PRIKAZ'!L1336+'[1]DETALJNI PRIKAZ'!L1366+'[1]DETALJNI PRIKAZ'!L1396+'[1]DETALJNI PRIKAZ'!L1426</f>
        <v>#REF!</v>
      </c>
      <c r="L18" s="25"/>
      <c r="M18" s="122"/>
      <c r="N18" s="123"/>
    </row>
    <row r="19" spans="1:14" s="121" customFormat="1" ht="12" customHeight="1" hidden="1">
      <c r="A19" s="31"/>
      <c r="B19" s="32" t="s">
        <v>19</v>
      </c>
      <c r="C19" s="31" t="s">
        <v>20</v>
      </c>
      <c r="D19" s="17">
        <f>'[1]DETALJNI PRIKAZ'!K21+'[1]DETALJNI PRIKAZ'!K52+'[1]DETALJNI PRIKAZ'!K85+'[1]DETALJNI PRIKAZ'!K120+'[1]DETALJNI PRIKAZ'!K155+'[1]DETALJNI PRIKAZ'!K184+'[1]DETALJNI PRIKAZ'!K214+'[1]DETALJNI PRIKAZ'!K244+'[1]DETALJNI PRIKAZ'!K274+'[1]DETALJNI PRIKAZ'!K304+'[1]DETALJNI PRIKAZ'!K333+'[1]DETALJNI PRIKAZ'!K363+'[1]DETALJNI PRIKAZ'!K399+'[1]DETALJNI PRIKAZ'!K429+'[1]DETALJNI PRIKAZ'!K461+'[1]DETALJNI PRIKAZ'!K493+'[1]DETALJNI PRIKAZ'!K523+'[1]DETALJNI PRIKAZ'!K553+'[1]DETALJNI PRIKAZ'!K594+'[1]DETALJNI PRIKAZ'!K624+'[1]DETALJNI PRIKAZ'!K654+'[1]DETALJNI PRIKAZ'!K684+'[1]DETALJNI PRIKAZ'!K714+'[1]DETALJNI PRIKAZ'!K764+'[1]DETALJNI PRIKAZ'!K794+'[1]DETALJNI PRIKAZ'!K829+'[1]DETALJNI PRIKAZ'!K869+'[1]DETALJNI PRIKAZ'!K899+'[1]DETALJNI PRIKAZ'!K929+'[1]DETALJNI PRIKAZ'!K987+'[1]DETALJNI PRIKAZ'!K1020+'[1]DETALJNI PRIKAZ'!K1052+'[1]DETALJNI PRIKAZ'!K1082+'[1]DETALJNI PRIKAZ'!K1112+'[1]DETALJNI PRIKAZ'!K1143+'[1]DETALJNI PRIKAZ'!K1185+'[1]DETALJNI PRIKAZ'!K1215+'[1]DETALJNI PRIKAZ'!K1247+'[1]DETALJNI PRIKAZ'!K1277+'[1]DETALJNI PRIKAZ'!K1307+'[1]DETALJNI PRIKAZ'!K1337+'[1]DETALJNI PRIKAZ'!K1367+'[1]DETALJNI PRIKAZ'!K1397+'[1]DETALJNI PRIKAZ'!K1427</f>
        <v>70464894.64654332</v>
      </c>
      <c r="E19" s="17"/>
      <c r="F19" s="17"/>
      <c r="G19" s="17"/>
      <c r="H19" s="17"/>
      <c r="I19" s="17"/>
      <c r="J19" s="17"/>
      <c r="K19" s="17" t="e">
        <f>'[1]DETALJNI PRIKAZ'!L21+'[1]DETALJNI PRIKAZ'!L52+'[1]DETALJNI PRIKAZ'!L85+'[1]DETALJNI PRIKAZ'!L120+'[1]DETALJNI PRIKAZ'!L155+'[1]DETALJNI PRIKAZ'!L184+'[1]DETALJNI PRIKAZ'!L214+'[1]DETALJNI PRIKAZ'!L244+'[1]DETALJNI PRIKAZ'!L274+'[1]DETALJNI PRIKAZ'!L304+'[1]DETALJNI PRIKAZ'!L333+'[1]DETALJNI PRIKAZ'!L363+'[1]DETALJNI PRIKAZ'!L399+'[1]DETALJNI PRIKAZ'!L429+'[1]DETALJNI PRIKAZ'!L461+'[1]DETALJNI PRIKAZ'!L493+'[1]DETALJNI PRIKAZ'!L523+'[1]DETALJNI PRIKAZ'!L553+'[1]DETALJNI PRIKAZ'!L594+'[1]DETALJNI PRIKAZ'!L624+'[1]DETALJNI PRIKAZ'!L654+'[1]DETALJNI PRIKAZ'!L684+'[1]DETALJNI PRIKAZ'!L714+'[1]DETALJNI PRIKAZ'!L764+'[1]DETALJNI PRIKAZ'!L794+'[1]DETALJNI PRIKAZ'!L829+'[1]DETALJNI PRIKAZ'!L869+'[1]DETALJNI PRIKAZ'!L899+'[1]DETALJNI PRIKAZ'!L929+'[1]DETALJNI PRIKAZ'!L987+'[1]DETALJNI PRIKAZ'!L1020+'[1]DETALJNI PRIKAZ'!L1052+'[1]DETALJNI PRIKAZ'!L1082+'[1]DETALJNI PRIKAZ'!L1112+'[1]DETALJNI PRIKAZ'!L1143+'[1]DETALJNI PRIKAZ'!L1185+'[1]DETALJNI PRIKAZ'!L1215+'[1]DETALJNI PRIKAZ'!L1247+'[1]DETALJNI PRIKAZ'!L1277+'[1]DETALJNI PRIKAZ'!L1307+'[1]DETALJNI PRIKAZ'!L1337+'[1]DETALJNI PRIKAZ'!L1367+'[1]DETALJNI PRIKAZ'!L1397+'[1]DETALJNI PRIKAZ'!L1427</f>
        <v>#REF!</v>
      </c>
      <c r="L19" s="18"/>
      <c r="M19" s="119"/>
      <c r="N19" s="120"/>
    </row>
    <row r="20" spans="1:14" s="121" customFormat="1" ht="12" customHeight="1" hidden="1">
      <c r="A20" s="33"/>
      <c r="B20" s="23" t="s">
        <v>21</v>
      </c>
      <c r="C20" s="33">
        <v>821100</v>
      </c>
      <c r="D20" s="24" t="e">
        <f>'[1]DETALJNI PRIKAZ'!K22+'[1]DETALJNI PRIKAZ'!K53+'[1]DETALJNI PRIKAZ'!K86+'[1]DETALJNI PRIKAZ'!K121+'[1]DETALJNI PRIKAZ'!K156+'[1]DETALJNI PRIKAZ'!K185+'[1]DETALJNI PRIKAZ'!K215+'[1]DETALJNI PRIKAZ'!K245+'[1]DETALJNI PRIKAZ'!K275+'[1]DETALJNI PRIKAZ'!K305+'[1]DETALJNI PRIKAZ'!K334+'[1]DETALJNI PRIKAZ'!K364+'[1]DETALJNI PRIKAZ'!K400+'[1]DETALJNI PRIKAZ'!K430+'[1]DETALJNI PRIKAZ'!K462+'[1]DETALJNI PRIKAZ'!K494+'[1]DETALJNI PRIKAZ'!K524+'[1]DETALJNI PRIKAZ'!K554+'[1]DETALJNI PRIKAZ'!K595+'[1]DETALJNI PRIKAZ'!K625+'[1]DETALJNI PRIKAZ'!K655+'[1]DETALJNI PRIKAZ'!K685+'[1]DETALJNI PRIKAZ'!K715+'[1]DETALJNI PRIKAZ'!K765+'[1]DETALJNI PRIKAZ'!K795+'[1]DETALJNI PRIKAZ'!K830+'[1]DETALJNI PRIKAZ'!K870+'[1]DETALJNI PRIKAZ'!K900+'[1]DETALJNI PRIKAZ'!K930+'[1]DETALJNI PRIKAZ'!K988+'[1]DETALJNI PRIKAZ'!K1021+'[1]DETALJNI PRIKAZ'!K1053+'[1]DETALJNI PRIKAZ'!K1083+'[1]DETALJNI PRIKAZ'!K1113+'[1]DETALJNI PRIKAZ'!K1144+'[1]DETALJNI PRIKAZ'!K1186+'[1]DETALJNI PRIKAZ'!K1216+'[1]DETALJNI PRIKAZ'!K1248+'[1]DETALJNI PRIKAZ'!K1278+'[1]DETALJNI PRIKAZ'!K1308+'[1]DETALJNI PRIKAZ'!K1338+'[1]DETALJNI PRIKAZ'!K1368+'[1]DETALJNI PRIKAZ'!K1398+'[1]DETALJNI PRIKAZ'!K1428</f>
        <v>#REF!</v>
      </c>
      <c r="E20" s="24"/>
      <c r="F20" s="24"/>
      <c r="G20" s="24"/>
      <c r="H20" s="24"/>
      <c r="I20" s="24"/>
      <c r="J20" s="24"/>
      <c r="K20" s="24" t="e">
        <f>'[1]DETALJNI PRIKAZ'!L22+'[1]DETALJNI PRIKAZ'!L53+'[1]DETALJNI PRIKAZ'!L86+'[1]DETALJNI PRIKAZ'!L121+'[1]DETALJNI PRIKAZ'!L156+'[1]DETALJNI PRIKAZ'!L185+'[1]DETALJNI PRIKAZ'!L215+'[1]DETALJNI PRIKAZ'!L245+'[1]DETALJNI PRIKAZ'!L275+'[1]DETALJNI PRIKAZ'!L305+'[1]DETALJNI PRIKAZ'!L334+'[1]DETALJNI PRIKAZ'!L364+'[1]DETALJNI PRIKAZ'!L400+'[1]DETALJNI PRIKAZ'!L430+'[1]DETALJNI PRIKAZ'!L462+'[1]DETALJNI PRIKAZ'!L494+'[1]DETALJNI PRIKAZ'!L524+'[1]DETALJNI PRIKAZ'!L554+'[1]DETALJNI PRIKAZ'!L595+'[1]DETALJNI PRIKAZ'!L625+'[1]DETALJNI PRIKAZ'!L655+'[1]DETALJNI PRIKAZ'!L685+'[1]DETALJNI PRIKAZ'!L715+'[1]DETALJNI PRIKAZ'!L765+'[1]DETALJNI PRIKAZ'!L795+'[1]DETALJNI PRIKAZ'!L830+'[1]DETALJNI PRIKAZ'!L870+'[1]DETALJNI PRIKAZ'!L900+'[1]DETALJNI PRIKAZ'!L930+'[1]DETALJNI PRIKAZ'!L988+'[1]DETALJNI PRIKAZ'!L1021+'[1]DETALJNI PRIKAZ'!L1053+'[1]DETALJNI PRIKAZ'!L1083+'[1]DETALJNI PRIKAZ'!L1113+'[1]DETALJNI PRIKAZ'!L1144+'[1]DETALJNI PRIKAZ'!L1186+'[1]DETALJNI PRIKAZ'!L1216+'[1]DETALJNI PRIKAZ'!L1248+'[1]DETALJNI PRIKAZ'!L1278+'[1]DETALJNI PRIKAZ'!L1308+'[1]DETALJNI PRIKAZ'!L1338+'[1]DETALJNI PRIKAZ'!L1368+'[1]DETALJNI PRIKAZ'!L1398+'[1]DETALJNI PRIKAZ'!L1428</f>
        <v>#REF!</v>
      </c>
      <c r="L20" s="25"/>
      <c r="M20" s="119"/>
      <c r="N20" s="120"/>
    </row>
    <row r="21" spans="1:12" ht="12" customHeight="1" hidden="1">
      <c r="A21" s="33"/>
      <c r="B21" s="23" t="s">
        <v>22</v>
      </c>
      <c r="C21" s="33">
        <v>821200</v>
      </c>
      <c r="D21" s="24" t="e">
        <f>'[1]DETALJNI PRIKAZ'!K23+'[1]DETALJNI PRIKAZ'!K54+'[1]DETALJNI PRIKAZ'!K87+'[1]DETALJNI PRIKAZ'!K122+'[1]DETALJNI PRIKAZ'!K157+'[1]DETALJNI PRIKAZ'!K186+'[1]DETALJNI PRIKAZ'!K216+'[1]DETALJNI PRIKAZ'!K246+'[1]DETALJNI PRIKAZ'!K276+'[1]DETALJNI PRIKAZ'!K306+'[1]DETALJNI PRIKAZ'!K335+'[1]DETALJNI PRIKAZ'!K365+'[1]DETALJNI PRIKAZ'!K401+'[1]DETALJNI PRIKAZ'!K431+'[1]DETALJNI PRIKAZ'!K463+'[1]DETALJNI PRIKAZ'!K495+'[1]DETALJNI PRIKAZ'!K525+'[1]DETALJNI PRIKAZ'!K555+'[1]DETALJNI PRIKAZ'!K596+'[1]DETALJNI PRIKAZ'!K626+'[1]DETALJNI PRIKAZ'!K656+'[1]DETALJNI PRIKAZ'!K686+'[1]DETALJNI PRIKAZ'!K716+'[1]DETALJNI PRIKAZ'!K766+'[1]DETALJNI PRIKAZ'!K796+'[1]DETALJNI PRIKAZ'!K831+'[1]DETALJNI PRIKAZ'!K871+'[1]DETALJNI PRIKAZ'!K901+'[1]DETALJNI PRIKAZ'!K931+'[1]DETALJNI PRIKAZ'!K989+'[1]DETALJNI PRIKAZ'!K1022+'[1]DETALJNI PRIKAZ'!K1054+'[1]DETALJNI PRIKAZ'!K1084+'[1]DETALJNI PRIKAZ'!K1114+'[1]DETALJNI PRIKAZ'!K1145+'[1]DETALJNI PRIKAZ'!K1187+'[1]DETALJNI PRIKAZ'!K1217+'[1]DETALJNI PRIKAZ'!K1249+'[1]DETALJNI PRIKAZ'!K1279+'[1]DETALJNI PRIKAZ'!K1309+'[1]DETALJNI PRIKAZ'!K1339+'[1]DETALJNI PRIKAZ'!K1369+'[1]DETALJNI PRIKAZ'!K1399+'[1]DETALJNI PRIKAZ'!K1429</f>
        <v>#REF!</v>
      </c>
      <c r="E21" s="24"/>
      <c r="F21" s="24"/>
      <c r="G21" s="24"/>
      <c r="H21" s="24"/>
      <c r="I21" s="24"/>
      <c r="J21" s="24"/>
      <c r="K21" s="24" t="e">
        <f>'[1]DETALJNI PRIKAZ'!L23+'[1]DETALJNI PRIKAZ'!L54+'[1]DETALJNI PRIKAZ'!L87+'[1]DETALJNI PRIKAZ'!L122+'[1]DETALJNI PRIKAZ'!L157+'[1]DETALJNI PRIKAZ'!L186+'[1]DETALJNI PRIKAZ'!L216+'[1]DETALJNI PRIKAZ'!L246+'[1]DETALJNI PRIKAZ'!L276+'[1]DETALJNI PRIKAZ'!L306+'[1]DETALJNI PRIKAZ'!L335+'[1]DETALJNI PRIKAZ'!L365+'[1]DETALJNI PRIKAZ'!L401+'[1]DETALJNI PRIKAZ'!L431+'[1]DETALJNI PRIKAZ'!L463+'[1]DETALJNI PRIKAZ'!L495+'[1]DETALJNI PRIKAZ'!L525+'[1]DETALJNI PRIKAZ'!L555+'[1]DETALJNI PRIKAZ'!L596+'[1]DETALJNI PRIKAZ'!L626+'[1]DETALJNI PRIKAZ'!L656+'[1]DETALJNI PRIKAZ'!L686+'[1]DETALJNI PRIKAZ'!L716+'[1]DETALJNI PRIKAZ'!L766+'[1]DETALJNI PRIKAZ'!L796+'[1]DETALJNI PRIKAZ'!L831+'[1]DETALJNI PRIKAZ'!L871+'[1]DETALJNI PRIKAZ'!L901+'[1]DETALJNI PRIKAZ'!L931+'[1]DETALJNI PRIKAZ'!L989+'[1]DETALJNI PRIKAZ'!L1022+'[1]DETALJNI PRIKAZ'!L1054+'[1]DETALJNI PRIKAZ'!L1084+'[1]DETALJNI PRIKAZ'!L1114+'[1]DETALJNI PRIKAZ'!L1145+'[1]DETALJNI PRIKAZ'!L1187+'[1]DETALJNI PRIKAZ'!L1217+'[1]DETALJNI PRIKAZ'!L1249+'[1]DETALJNI PRIKAZ'!L1279+'[1]DETALJNI PRIKAZ'!L1309+'[1]DETALJNI PRIKAZ'!L1339+'[1]DETALJNI PRIKAZ'!L1369+'[1]DETALJNI PRIKAZ'!L1399+'[1]DETALJNI PRIKAZ'!L1429</f>
        <v>#REF!</v>
      </c>
      <c r="L21" s="25"/>
    </row>
    <row r="22" spans="1:12" ht="12" customHeight="1" hidden="1">
      <c r="A22" s="33"/>
      <c r="B22" s="23" t="s">
        <v>23</v>
      </c>
      <c r="C22" s="33">
        <v>821300</v>
      </c>
      <c r="D22" s="24" t="e">
        <f>'[1]DETALJNI PRIKAZ'!K24+'[1]DETALJNI PRIKAZ'!K55+'[1]DETALJNI PRIKAZ'!K88+'[1]DETALJNI PRIKAZ'!K123+'[1]DETALJNI PRIKAZ'!K158+'[1]DETALJNI PRIKAZ'!K187+'[1]DETALJNI PRIKAZ'!K217+'[1]DETALJNI PRIKAZ'!K247+'[1]DETALJNI PRIKAZ'!K277+'[1]DETALJNI PRIKAZ'!K307+'[1]DETALJNI PRIKAZ'!K336+'[1]DETALJNI PRIKAZ'!K366+'[1]DETALJNI PRIKAZ'!K402+'[1]DETALJNI PRIKAZ'!K432+'[1]DETALJNI PRIKAZ'!K464+'[1]DETALJNI PRIKAZ'!K496+'[1]DETALJNI PRIKAZ'!K526+'[1]DETALJNI PRIKAZ'!K556+'[1]DETALJNI PRIKAZ'!K597+'[1]DETALJNI PRIKAZ'!K627+'[1]DETALJNI PRIKAZ'!K657+'[1]DETALJNI PRIKAZ'!K687+'[1]DETALJNI PRIKAZ'!K717+'[1]DETALJNI PRIKAZ'!K767+'[1]DETALJNI PRIKAZ'!K797+'[1]DETALJNI PRIKAZ'!K832+'[1]DETALJNI PRIKAZ'!K872+'[1]DETALJNI PRIKAZ'!K902+'[1]DETALJNI PRIKAZ'!K932+'[1]DETALJNI PRIKAZ'!K990+'[1]DETALJNI PRIKAZ'!K1023+'[1]DETALJNI PRIKAZ'!K1055+'[1]DETALJNI PRIKAZ'!K1085+'[1]DETALJNI PRIKAZ'!K1115+'[1]DETALJNI PRIKAZ'!K1146+'[1]DETALJNI PRIKAZ'!K1188+'[1]DETALJNI PRIKAZ'!K1218+'[1]DETALJNI PRIKAZ'!K1250+'[1]DETALJNI PRIKAZ'!K1280+'[1]DETALJNI PRIKAZ'!K1310+'[1]DETALJNI PRIKAZ'!K1340+'[1]DETALJNI PRIKAZ'!K1370+'[1]DETALJNI PRIKAZ'!K1400+'[1]DETALJNI PRIKAZ'!K1430</f>
        <v>#REF!</v>
      </c>
      <c r="E22" s="24"/>
      <c r="F22" s="24"/>
      <c r="G22" s="24"/>
      <c r="H22" s="24"/>
      <c r="I22" s="24"/>
      <c r="J22" s="24"/>
      <c r="K22" s="24" t="e">
        <f>'[1]DETALJNI PRIKAZ'!L24+'[1]DETALJNI PRIKAZ'!L55+'[1]DETALJNI PRIKAZ'!L88+'[1]DETALJNI PRIKAZ'!L123+'[1]DETALJNI PRIKAZ'!L158+'[1]DETALJNI PRIKAZ'!L187+'[1]DETALJNI PRIKAZ'!L217+'[1]DETALJNI PRIKAZ'!L247+'[1]DETALJNI PRIKAZ'!L277+'[1]DETALJNI PRIKAZ'!L307+'[1]DETALJNI PRIKAZ'!L336+'[1]DETALJNI PRIKAZ'!L366+'[1]DETALJNI PRIKAZ'!L402+'[1]DETALJNI PRIKAZ'!L432+'[1]DETALJNI PRIKAZ'!L464+'[1]DETALJNI PRIKAZ'!L496+'[1]DETALJNI PRIKAZ'!L526+'[1]DETALJNI PRIKAZ'!L556+'[1]DETALJNI PRIKAZ'!L597+'[1]DETALJNI PRIKAZ'!L627+'[1]DETALJNI PRIKAZ'!L657+'[1]DETALJNI PRIKAZ'!L687+'[1]DETALJNI PRIKAZ'!L717+'[1]DETALJNI PRIKAZ'!L767+'[1]DETALJNI PRIKAZ'!L797+'[1]DETALJNI PRIKAZ'!L832+'[1]DETALJNI PRIKAZ'!L872+'[1]DETALJNI PRIKAZ'!L902+'[1]DETALJNI PRIKAZ'!L932+'[1]DETALJNI PRIKAZ'!L990+'[1]DETALJNI PRIKAZ'!L1023+'[1]DETALJNI PRIKAZ'!L1055+'[1]DETALJNI PRIKAZ'!L1085+'[1]DETALJNI PRIKAZ'!L1115+'[1]DETALJNI PRIKAZ'!L1146+'[1]DETALJNI PRIKAZ'!L1188+'[1]DETALJNI PRIKAZ'!L1218+'[1]DETALJNI PRIKAZ'!L1250+'[1]DETALJNI PRIKAZ'!L1280+'[1]DETALJNI PRIKAZ'!L1310+'[1]DETALJNI PRIKAZ'!L1340+'[1]DETALJNI PRIKAZ'!L1370+'[1]DETALJNI PRIKAZ'!L1400+'[1]DETALJNI PRIKAZ'!L1430</f>
        <v>#REF!</v>
      </c>
      <c r="L22" s="25"/>
    </row>
    <row r="23" spans="1:12" ht="12" customHeight="1" hidden="1">
      <c r="A23" s="33"/>
      <c r="B23" s="23" t="s">
        <v>24</v>
      </c>
      <c r="C23" s="33">
        <v>821400</v>
      </c>
      <c r="D23" s="24" t="e">
        <f>'[1]DETALJNI PRIKAZ'!K25+'[1]DETALJNI PRIKAZ'!K56+'[1]DETALJNI PRIKAZ'!K89+'[1]DETALJNI PRIKAZ'!K124+'[1]DETALJNI PRIKAZ'!K159+'[1]DETALJNI PRIKAZ'!K188+'[1]DETALJNI PRIKAZ'!K218+'[1]DETALJNI PRIKAZ'!K248+'[1]DETALJNI PRIKAZ'!K278+'[1]DETALJNI PRIKAZ'!K308+'[1]DETALJNI PRIKAZ'!K337+'[1]DETALJNI PRIKAZ'!K367+'[1]DETALJNI PRIKAZ'!K403+'[1]DETALJNI PRIKAZ'!K433+'[1]DETALJNI PRIKAZ'!K465+'[1]DETALJNI PRIKAZ'!K497+'[1]DETALJNI PRIKAZ'!K527+'[1]DETALJNI PRIKAZ'!K557+'[1]DETALJNI PRIKAZ'!K598+'[1]DETALJNI PRIKAZ'!K628+'[1]DETALJNI PRIKAZ'!K658+'[1]DETALJNI PRIKAZ'!K688+'[1]DETALJNI PRIKAZ'!K718+'[1]DETALJNI PRIKAZ'!K768+'[1]DETALJNI PRIKAZ'!K798+'[1]DETALJNI PRIKAZ'!K833+'[1]DETALJNI PRIKAZ'!K873+'[1]DETALJNI PRIKAZ'!K903+'[1]DETALJNI PRIKAZ'!K933+'[1]DETALJNI PRIKAZ'!K991+'[1]DETALJNI PRIKAZ'!K1024+'[1]DETALJNI PRIKAZ'!K1056+'[1]DETALJNI PRIKAZ'!K1086+'[1]DETALJNI PRIKAZ'!K1116+'[1]DETALJNI PRIKAZ'!K1147+'[1]DETALJNI PRIKAZ'!K1189+'[1]DETALJNI PRIKAZ'!K1219+'[1]DETALJNI PRIKAZ'!K1251+'[1]DETALJNI PRIKAZ'!K1281+'[1]DETALJNI PRIKAZ'!K1311+'[1]DETALJNI PRIKAZ'!K1341+'[1]DETALJNI PRIKAZ'!K1371+'[1]DETALJNI PRIKAZ'!K1401+'[1]DETALJNI PRIKAZ'!K1431</f>
        <v>#REF!</v>
      </c>
      <c r="E23" s="24"/>
      <c r="F23" s="24"/>
      <c r="G23" s="24"/>
      <c r="H23" s="24"/>
      <c r="I23" s="24"/>
      <c r="J23" s="24"/>
      <c r="K23" s="24" t="e">
        <f>'[1]DETALJNI PRIKAZ'!L25+'[1]DETALJNI PRIKAZ'!L56+'[1]DETALJNI PRIKAZ'!L89+'[1]DETALJNI PRIKAZ'!L124+'[1]DETALJNI PRIKAZ'!L159+'[1]DETALJNI PRIKAZ'!L188+'[1]DETALJNI PRIKAZ'!L218+'[1]DETALJNI PRIKAZ'!L248+'[1]DETALJNI PRIKAZ'!L278+'[1]DETALJNI PRIKAZ'!L308+'[1]DETALJNI PRIKAZ'!L337+'[1]DETALJNI PRIKAZ'!L367+'[1]DETALJNI PRIKAZ'!L403+'[1]DETALJNI PRIKAZ'!L433+'[1]DETALJNI PRIKAZ'!L465+'[1]DETALJNI PRIKAZ'!L497+'[1]DETALJNI PRIKAZ'!L527+'[1]DETALJNI PRIKAZ'!L557+'[1]DETALJNI PRIKAZ'!L598+'[1]DETALJNI PRIKAZ'!L628+'[1]DETALJNI PRIKAZ'!L658+'[1]DETALJNI PRIKAZ'!L688+'[1]DETALJNI PRIKAZ'!L718+'[1]DETALJNI PRIKAZ'!L768+'[1]DETALJNI PRIKAZ'!L798+'[1]DETALJNI PRIKAZ'!L833+'[1]DETALJNI PRIKAZ'!L873+'[1]DETALJNI PRIKAZ'!L903+'[1]DETALJNI PRIKAZ'!L933+'[1]DETALJNI PRIKAZ'!L991+'[1]DETALJNI PRIKAZ'!L1024+'[1]DETALJNI PRIKAZ'!L1056+'[1]DETALJNI PRIKAZ'!L1086+'[1]DETALJNI PRIKAZ'!L1116+'[1]DETALJNI PRIKAZ'!L1147+'[1]DETALJNI PRIKAZ'!L1189+'[1]DETALJNI PRIKAZ'!L1219+'[1]DETALJNI PRIKAZ'!L1251+'[1]DETALJNI PRIKAZ'!L1281+'[1]DETALJNI PRIKAZ'!L1311+'[1]DETALJNI PRIKAZ'!L1341+'[1]DETALJNI PRIKAZ'!L1371+'[1]DETALJNI PRIKAZ'!L1401+'[1]DETALJNI PRIKAZ'!L1431</f>
        <v>#REF!</v>
      </c>
      <c r="L23" s="25"/>
    </row>
    <row r="24" spans="1:12" ht="12" customHeight="1" hidden="1">
      <c r="A24" s="33"/>
      <c r="B24" s="23" t="s">
        <v>25</v>
      </c>
      <c r="C24" s="33">
        <v>821600</v>
      </c>
      <c r="D24" s="24" t="e">
        <f>'[1]DETALJNI PRIKAZ'!K26+'[1]DETALJNI PRIKAZ'!K57+'[1]DETALJNI PRIKAZ'!K90+'[1]DETALJNI PRIKAZ'!K125+'[1]DETALJNI PRIKAZ'!K160+'[1]DETALJNI PRIKAZ'!K189+'[1]DETALJNI PRIKAZ'!K219+'[1]DETALJNI PRIKAZ'!K249+'[1]DETALJNI PRIKAZ'!K279+'[1]DETALJNI PRIKAZ'!K309+'[1]DETALJNI PRIKAZ'!K338+'[1]DETALJNI PRIKAZ'!K368+'[1]DETALJNI PRIKAZ'!K404+'[1]DETALJNI PRIKAZ'!K434+'[1]DETALJNI PRIKAZ'!K466+'[1]DETALJNI PRIKAZ'!K498+'[1]DETALJNI PRIKAZ'!K528+'[1]DETALJNI PRIKAZ'!K558+'[1]DETALJNI PRIKAZ'!K599+'[1]DETALJNI PRIKAZ'!K629+'[1]DETALJNI PRIKAZ'!K659+'[1]DETALJNI PRIKAZ'!K689+'[1]DETALJNI PRIKAZ'!K719+'[1]DETALJNI PRIKAZ'!K769+'[1]DETALJNI PRIKAZ'!K799+'[1]DETALJNI PRIKAZ'!K834+'[1]DETALJNI PRIKAZ'!K874+'[1]DETALJNI PRIKAZ'!K904+'[1]DETALJNI PRIKAZ'!K934+'[1]DETALJNI PRIKAZ'!K992+'[1]DETALJNI PRIKAZ'!K1025+'[1]DETALJNI PRIKAZ'!K1057+'[1]DETALJNI PRIKAZ'!K1087+'[1]DETALJNI PRIKAZ'!K1117+'[1]DETALJNI PRIKAZ'!K1148+'[1]DETALJNI PRIKAZ'!K1190+'[1]DETALJNI PRIKAZ'!K1220+'[1]DETALJNI PRIKAZ'!K1252+'[1]DETALJNI PRIKAZ'!K1282+'[1]DETALJNI PRIKAZ'!K1312+'[1]DETALJNI PRIKAZ'!K1342+'[1]DETALJNI PRIKAZ'!K1372+'[1]DETALJNI PRIKAZ'!K1402+'[1]DETALJNI PRIKAZ'!K1432</f>
        <v>#REF!</v>
      </c>
      <c r="E24" s="24"/>
      <c r="F24" s="24"/>
      <c r="G24" s="24"/>
      <c r="H24" s="24"/>
      <c r="I24" s="24"/>
      <c r="J24" s="24"/>
      <c r="K24" s="24" t="e">
        <f>'[1]DETALJNI PRIKAZ'!L26+'[1]DETALJNI PRIKAZ'!L57+'[1]DETALJNI PRIKAZ'!L90+'[1]DETALJNI PRIKAZ'!L125+'[1]DETALJNI PRIKAZ'!L160+'[1]DETALJNI PRIKAZ'!L189+'[1]DETALJNI PRIKAZ'!L219+'[1]DETALJNI PRIKAZ'!L249+'[1]DETALJNI PRIKAZ'!L279+'[1]DETALJNI PRIKAZ'!L309+'[1]DETALJNI PRIKAZ'!L338+'[1]DETALJNI PRIKAZ'!L368+'[1]DETALJNI PRIKAZ'!L404+'[1]DETALJNI PRIKAZ'!L434+'[1]DETALJNI PRIKAZ'!L466+'[1]DETALJNI PRIKAZ'!L498+'[1]DETALJNI PRIKAZ'!L528+'[1]DETALJNI PRIKAZ'!L558+'[1]DETALJNI PRIKAZ'!L599+'[1]DETALJNI PRIKAZ'!L629+'[1]DETALJNI PRIKAZ'!L659+'[1]DETALJNI PRIKAZ'!L689+'[1]DETALJNI PRIKAZ'!L719+'[1]DETALJNI PRIKAZ'!L769+'[1]DETALJNI PRIKAZ'!L799+'[1]DETALJNI PRIKAZ'!L834+'[1]DETALJNI PRIKAZ'!L874+'[1]DETALJNI PRIKAZ'!L904+'[1]DETALJNI PRIKAZ'!L934+'[1]DETALJNI PRIKAZ'!L992+'[1]DETALJNI PRIKAZ'!L1025+'[1]DETALJNI PRIKAZ'!L1057+'[1]DETALJNI PRIKAZ'!L1087+'[1]DETALJNI PRIKAZ'!L1117+'[1]DETALJNI PRIKAZ'!L1148+'[1]DETALJNI PRIKAZ'!L1190+'[1]DETALJNI PRIKAZ'!L1220+'[1]DETALJNI PRIKAZ'!L1252+'[1]DETALJNI PRIKAZ'!L1282+'[1]DETALJNI PRIKAZ'!L1312+'[1]DETALJNI PRIKAZ'!L1342+'[1]DETALJNI PRIKAZ'!L1372+'[1]DETALJNI PRIKAZ'!L1402+'[1]DETALJNI PRIKAZ'!L1432</f>
        <v>#REF!</v>
      </c>
      <c r="L24" s="25"/>
    </row>
    <row r="25" spans="1:14" s="121" customFormat="1" ht="12" customHeight="1" hidden="1">
      <c r="A25" s="31"/>
      <c r="B25" s="32" t="s">
        <v>26</v>
      </c>
      <c r="C25" s="31"/>
      <c r="D25" s="17">
        <f>'[1]DETALJNI PRIKAZ'!K27+'[1]DETALJNI PRIKAZ'!K58+'[1]DETALJNI PRIKAZ'!K91+'[1]DETALJNI PRIKAZ'!K126+'[1]DETALJNI PRIKAZ'!K161+'[1]DETALJNI PRIKAZ'!K190+'[1]DETALJNI PRIKAZ'!K220+'[1]DETALJNI PRIKAZ'!K250+'[1]DETALJNI PRIKAZ'!K280+'[1]DETALJNI PRIKAZ'!K310+'[1]DETALJNI PRIKAZ'!K339+'[1]DETALJNI PRIKAZ'!K369+'[1]DETALJNI PRIKAZ'!K405+'[1]DETALJNI PRIKAZ'!K435+'[1]DETALJNI PRIKAZ'!K467+'[1]DETALJNI PRIKAZ'!K499+'[1]DETALJNI PRIKAZ'!K529+'[1]DETALJNI PRIKAZ'!K559+'[1]DETALJNI PRIKAZ'!K600+'[1]DETALJNI PRIKAZ'!K630+'[1]DETALJNI PRIKAZ'!K660+'[1]DETALJNI PRIKAZ'!K690+'[1]DETALJNI PRIKAZ'!K720+'[1]DETALJNI PRIKAZ'!K770+'[1]DETALJNI PRIKAZ'!K800+'[1]DETALJNI PRIKAZ'!K835+'[1]DETALJNI PRIKAZ'!K875+'[1]DETALJNI PRIKAZ'!K905+'[1]DETALJNI PRIKAZ'!K935+'[1]DETALJNI PRIKAZ'!K993+'[1]DETALJNI PRIKAZ'!K1026+'[1]DETALJNI PRIKAZ'!K1058+'[1]DETALJNI PRIKAZ'!K1088+'[1]DETALJNI PRIKAZ'!K1118+'[1]DETALJNI PRIKAZ'!K1149+'[1]DETALJNI PRIKAZ'!K1191+'[1]DETALJNI PRIKAZ'!K1221+'[1]DETALJNI PRIKAZ'!K1253+'[1]DETALJNI PRIKAZ'!K1283+'[1]DETALJNI PRIKAZ'!K1313+'[1]DETALJNI PRIKAZ'!K1343+'[1]DETALJNI PRIKAZ'!K1373+'[1]DETALJNI PRIKAZ'!K1403+'[1]DETALJNI PRIKAZ'!K1433</f>
        <v>3030000</v>
      </c>
      <c r="E25" s="17"/>
      <c r="F25" s="17"/>
      <c r="G25" s="17"/>
      <c r="H25" s="17"/>
      <c r="I25" s="17"/>
      <c r="J25" s="17"/>
      <c r="K25" s="17" t="e">
        <f>'[1]DETALJNI PRIKAZ'!L27+'[1]DETALJNI PRIKAZ'!L58+'[1]DETALJNI PRIKAZ'!L91+'[1]DETALJNI PRIKAZ'!L126+'[1]DETALJNI PRIKAZ'!L161+'[1]DETALJNI PRIKAZ'!L190+'[1]DETALJNI PRIKAZ'!L220+'[1]DETALJNI PRIKAZ'!L250+'[1]DETALJNI PRIKAZ'!L280+'[1]DETALJNI PRIKAZ'!L310+'[1]DETALJNI PRIKAZ'!L339+'[1]DETALJNI PRIKAZ'!L369+'[1]DETALJNI PRIKAZ'!L405+'[1]DETALJNI PRIKAZ'!L435+'[1]DETALJNI PRIKAZ'!L467+'[1]DETALJNI PRIKAZ'!L499+'[1]DETALJNI PRIKAZ'!L529+'[1]DETALJNI PRIKAZ'!L559+'[1]DETALJNI PRIKAZ'!L600+'[1]DETALJNI PRIKAZ'!L630+'[1]DETALJNI PRIKAZ'!L660+'[1]DETALJNI PRIKAZ'!L690+'[1]DETALJNI PRIKAZ'!L720+'[1]DETALJNI PRIKAZ'!L770+'[1]DETALJNI PRIKAZ'!L800+'[1]DETALJNI PRIKAZ'!L835+'[1]DETALJNI PRIKAZ'!L875+'[1]DETALJNI PRIKAZ'!L905+'[1]DETALJNI PRIKAZ'!L935+'[1]DETALJNI PRIKAZ'!L993+'[1]DETALJNI PRIKAZ'!L1026+'[1]DETALJNI PRIKAZ'!L1058+'[1]DETALJNI PRIKAZ'!L1088+'[1]DETALJNI PRIKAZ'!L1118+'[1]DETALJNI PRIKAZ'!L1149+'[1]DETALJNI PRIKAZ'!L1191+'[1]DETALJNI PRIKAZ'!L1221+'[1]DETALJNI PRIKAZ'!L1253+'[1]DETALJNI PRIKAZ'!L1283+'[1]DETALJNI PRIKAZ'!L1313+'[1]DETALJNI PRIKAZ'!L1343+'[1]DETALJNI PRIKAZ'!L1373+'[1]DETALJNI PRIKAZ'!L1403+'[1]DETALJNI PRIKAZ'!L1433</f>
        <v>#REF!</v>
      </c>
      <c r="L25" s="18"/>
      <c r="M25" s="119"/>
      <c r="N25" s="120"/>
    </row>
    <row r="26" spans="1:14" s="121" customFormat="1" ht="12" customHeight="1" hidden="1">
      <c r="A26" s="31"/>
      <c r="B26" s="34" t="s">
        <v>27</v>
      </c>
      <c r="C26" s="31"/>
      <c r="D26" s="17" t="e">
        <f>'[1]DETALJNI PRIKAZ'!K63+'[1]DETALJNI PRIKAZ'!K437+'[1]DETALJNI PRIKAZ'!K570+'[1]DETALJNI PRIKAZ'!K737+'[1]DETALJNI PRIKAZ'!K846+'[1]DETALJNI PRIKAZ'!K959+'[1]DETALJNI PRIKAZ'!K1533</f>
        <v>#REF!</v>
      </c>
      <c r="E26" s="17"/>
      <c r="F26" s="17"/>
      <c r="G26" s="17"/>
      <c r="H26" s="17"/>
      <c r="I26" s="17"/>
      <c r="J26" s="17"/>
      <c r="K26" s="17" t="e">
        <f>'[1]DETALJNI PRIKAZ'!L63+'[1]DETALJNI PRIKAZ'!L437+'[1]DETALJNI PRIKAZ'!L570+'[1]DETALJNI PRIKAZ'!L737+'[1]DETALJNI PRIKAZ'!L846+'[1]DETALJNI PRIKAZ'!L959+'[1]DETALJNI PRIKAZ'!L1533</f>
        <v>#REF!</v>
      </c>
      <c r="L26" s="18"/>
      <c r="M26" s="119"/>
      <c r="N26" s="120"/>
    </row>
    <row r="27" spans="1:12" ht="12" customHeight="1" hidden="1">
      <c r="A27" s="31"/>
      <c r="B27" s="32" t="s">
        <v>28</v>
      </c>
      <c r="C27" s="31"/>
      <c r="D27" s="24" t="e">
        <f>SUM(D7+D19+D26)</f>
        <v>#REF!</v>
      </c>
      <c r="E27" s="24"/>
      <c r="F27" s="24"/>
      <c r="G27" s="24"/>
      <c r="H27" s="24"/>
      <c r="I27" s="24"/>
      <c r="J27" s="24"/>
      <c r="K27" s="24"/>
      <c r="L27" s="25"/>
    </row>
    <row r="28" spans="1:12" ht="12" customHeight="1" hidden="1">
      <c r="A28" s="31"/>
      <c r="B28" s="32" t="s">
        <v>29</v>
      </c>
      <c r="C28" s="31"/>
      <c r="D28" s="36"/>
      <c r="E28" s="36"/>
      <c r="F28" s="36"/>
      <c r="G28" s="36"/>
      <c r="H28" s="36"/>
      <c r="I28" s="36"/>
      <c r="J28" s="36"/>
      <c r="K28" s="36"/>
      <c r="L28" s="37"/>
    </row>
    <row r="29" spans="1:12" ht="12" customHeight="1" hidden="1">
      <c r="A29" s="31"/>
      <c r="B29" s="32" t="s">
        <v>30</v>
      </c>
      <c r="C29" s="31"/>
      <c r="D29" s="36"/>
      <c r="E29" s="36"/>
      <c r="F29" s="36"/>
      <c r="G29" s="36"/>
      <c r="H29" s="36"/>
      <c r="I29" s="36"/>
      <c r="J29" s="36"/>
      <c r="K29" s="36"/>
      <c r="L29" s="37"/>
    </row>
    <row r="30" spans="1:12" ht="12" customHeight="1" hidden="1">
      <c r="A30" s="38"/>
      <c r="B30" s="39" t="s">
        <v>31</v>
      </c>
      <c r="C30" s="38"/>
      <c r="D30" s="36"/>
      <c r="E30" s="36"/>
      <c r="F30" s="36"/>
      <c r="G30" s="36"/>
      <c r="H30" s="36"/>
      <c r="I30" s="36"/>
      <c r="J30" s="36"/>
      <c r="K30" s="36"/>
      <c r="L30" s="37"/>
    </row>
    <row r="31" spans="1:12" ht="12" customHeight="1" hidden="1">
      <c r="A31" s="38"/>
      <c r="B31" s="39" t="s">
        <v>32</v>
      </c>
      <c r="C31" s="38"/>
      <c r="D31" s="36"/>
      <c r="E31" s="36"/>
      <c r="F31" s="36"/>
      <c r="G31" s="36"/>
      <c r="H31" s="36"/>
      <c r="I31" s="36"/>
      <c r="J31" s="36"/>
      <c r="K31" s="36"/>
      <c r="L31" s="37"/>
    </row>
    <row r="32" spans="1:12" ht="12" customHeight="1" hidden="1">
      <c r="A32" s="41"/>
      <c r="B32" s="42" t="s">
        <v>33</v>
      </c>
      <c r="C32" s="41"/>
      <c r="D32" s="36"/>
      <c r="E32" s="36"/>
      <c r="F32" s="36"/>
      <c r="G32" s="36"/>
      <c r="H32" s="36"/>
      <c r="I32" s="36"/>
      <c r="J32" s="36"/>
      <c r="K32" s="36"/>
      <c r="L32" s="37"/>
    </row>
    <row r="33" spans="1:14" s="43" customFormat="1" ht="14.25" customHeight="1" hidden="1">
      <c r="A33" s="194"/>
      <c r="B33" s="194"/>
      <c r="C33" s="194"/>
      <c r="L33" s="44"/>
      <c r="M33" s="45"/>
      <c r="N33" s="44"/>
    </row>
    <row r="34" spans="1:17" s="44" customFormat="1" ht="26.25" customHeight="1">
      <c r="A34" s="174" t="s">
        <v>82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</row>
    <row r="35" spans="18:19" s="110" customFormat="1" ht="17.25" customHeight="1">
      <c r="R35" s="108"/>
      <c r="S35" s="109"/>
    </row>
    <row r="36" spans="1:13" s="44" customFormat="1" ht="14.25" customHeight="1">
      <c r="A36" s="176" t="s">
        <v>94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46"/>
      <c r="M36" s="45"/>
    </row>
    <row r="37" spans="1:13" s="44" customFormat="1" ht="14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46"/>
      <c r="M37" s="45"/>
    </row>
    <row r="38" spans="1:13" s="44" customFormat="1" ht="13.5" thickBot="1">
      <c r="A38" s="179"/>
      <c r="B38" s="179"/>
      <c r="C38" s="179"/>
      <c r="D38" s="180"/>
      <c r="E38" s="180"/>
      <c r="F38" s="180"/>
      <c r="G38" s="180"/>
      <c r="H38" s="180"/>
      <c r="I38" s="180"/>
      <c r="J38" s="180"/>
      <c r="K38" s="180"/>
      <c r="L38" s="47"/>
      <c r="M38" s="45"/>
    </row>
    <row r="39" spans="1:14" s="43" customFormat="1" ht="21" customHeight="1">
      <c r="A39" s="168" t="s">
        <v>34</v>
      </c>
      <c r="B39" s="171" t="s">
        <v>0</v>
      </c>
      <c r="C39" s="168" t="s">
        <v>35</v>
      </c>
      <c r="D39" s="181" t="s">
        <v>97</v>
      </c>
      <c r="E39" s="184" t="s">
        <v>65</v>
      </c>
      <c r="F39" s="185"/>
      <c r="G39" s="185"/>
      <c r="H39" s="185"/>
      <c r="I39" s="185"/>
      <c r="J39" s="186"/>
      <c r="K39" s="190" t="s">
        <v>4</v>
      </c>
      <c r="L39" s="5"/>
      <c r="M39" s="45"/>
      <c r="N39" s="44"/>
    </row>
    <row r="40" spans="1:12" ht="22.5" customHeight="1" thickBot="1">
      <c r="A40" s="169"/>
      <c r="B40" s="172"/>
      <c r="C40" s="169"/>
      <c r="D40" s="182"/>
      <c r="E40" s="187"/>
      <c r="F40" s="188"/>
      <c r="G40" s="188"/>
      <c r="H40" s="188"/>
      <c r="I40" s="188"/>
      <c r="J40" s="189"/>
      <c r="K40" s="191"/>
      <c r="L40" s="5"/>
    </row>
    <row r="41" spans="1:12" ht="42.75" customHeight="1">
      <c r="A41" s="170"/>
      <c r="B41" s="173"/>
      <c r="C41" s="170"/>
      <c r="D41" s="183"/>
      <c r="E41" s="97" t="s">
        <v>66</v>
      </c>
      <c r="F41" s="98" t="s">
        <v>67</v>
      </c>
      <c r="G41" s="98" t="s">
        <v>68</v>
      </c>
      <c r="H41" s="98" t="s">
        <v>69</v>
      </c>
      <c r="I41" s="98" t="s">
        <v>73</v>
      </c>
      <c r="J41" s="98" t="s">
        <v>72</v>
      </c>
      <c r="K41" s="99" t="s">
        <v>36</v>
      </c>
      <c r="L41" s="11"/>
    </row>
    <row r="42" spans="1:12" ht="13.5" thickBot="1">
      <c r="A42" s="12"/>
      <c r="B42" s="13">
        <v>1</v>
      </c>
      <c r="C42" s="12">
        <v>2</v>
      </c>
      <c r="D42" s="14" t="s">
        <v>70</v>
      </c>
      <c r="E42" s="14">
        <v>4</v>
      </c>
      <c r="F42" s="14">
        <v>5</v>
      </c>
      <c r="G42" s="14">
        <v>6</v>
      </c>
      <c r="H42" s="14">
        <v>7</v>
      </c>
      <c r="I42" s="14"/>
      <c r="J42" s="14" t="s">
        <v>71</v>
      </c>
      <c r="K42" s="100">
        <v>8</v>
      </c>
      <c r="L42" s="11"/>
    </row>
    <row r="43" spans="1:12" ht="12.75">
      <c r="A43" s="48" t="s">
        <v>37</v>
      </c>
      <c r="B43" s="49" t="s">
        <v>7</v>
      </c>
      <c r="C43" s="15"/>
      <c r="D43" s="35">
        <f>SUM(D44:D54)</f>
        <v>0</v>
      </c>
      <c r="E43" s="35">
        <f aca="true" t="shared" si="0" ref="E43:J43">SUM(E44:E54)</f>
        <v>0</v>
      </c>
      <c r="F43" s="35">
        <f t="shared" si="0"/>
        <v>0</v>
      </c>
      <c r="G43" s="35">
        <f t="shared" si="0"/>
        <v>0</v>
      </c>
      <c r="H43" s="35">
        <f t="shared" si="0"/>
        <v>0</v>
      </c>
      <c r="I43" s="35">
        <f t="shared" si="0"/>
        <v>0</v>
      </c>
      <c r="J43" s="67">
        <f t="shared" si="0"/>
        <v>0</v>
      </c>
      <c r="K43" s="101" t="e">
        <f>SUM(D43/#REF!)*100</f>
        <v>#REF!</v>
      </c>
      <c r="L43" s="18"/>
    </row>
    <row r="44" spans="1:14" s="28" customFormat="1" ht="12.75">
      <c r="A44" s="50">
        <v>1</v>
      </c>
      <c r="B44" s="51" t="s">
        <v>38</v>
      </c>
      <c r="C44" s="22">
        <v>611100</v>
      </c>
      <c r="D44" s="52">
        <f>SUM(E44:J44)</f>
        <v>0</v>
      </c>
      <c r="E44" s="52"/>
      <c r="F44" s="52"/>
      <c r="G44" s="52"/>
      <c r="H44" s="52"/>
      <c r="I44" s="52"/>
      <c r="J44" s="53"/>
      <c r="K44" s="102" t="e">
        <f>SUM(D44/#REF!)*100</f>
        <v>#REF!</v>
      </c>
      <c r="L44" s="25"/>
      <c r="M44" s="125">
        <v>431594414.0836363</v>
      </c>
      <c r="N44" s="126">
        <f>+M44/1.04</f>
        <v>414994628.92657334</v>
      </c>
    </row>
    <row r="45" spans="1:14" ht="12.75">
      <c r="A45" s="56">
        <v>2</v>
      </c>
      <c r="B45" s="57" t="s">
        <v>39</v>
      </c>
      <c r="C45" s="29">
        <v>611200</v>
      </c>
      <c r="D45" s="52">
        <f aca="true" t="shared" si="1" ref="D45:D54">SUM(E45:J45)</f>
        <v>0</v>
      </c>
      <c r="E45" s="52"/>
      <c r="F45" s="52"/>
      <c r="G45" s="52"/>
      <c r="H45" s="52"/>
      <c r="I45" s="52"/>
      <c r="J45" s="53"/>
      <c r="K45" s="102" t="e">
        <f>SUM(D45/#REF!)*100</f>
        <v>#REF!</v>
      </c>
      <c r="L45" s="25"/>
      <c r="N45" s="1">
        <f>+N44*1.035</f>
        <v>429519440.93900335</v>
      </c>
    </row>
    <row r="46" spans="1:13" ht="12.75">
      <c r="A46" s="56">
        <v>3</v>
      </c>
      <c r="B46" s="57" t="s">
        <v>10</v>
      </c>
      <c r="C46" s="29">
        <v>613100</v>
      </c>
      <c r="D46" s="52">
        <f t="shared" si="1"/>
        <v>0</v>
      </c>
      <c r="E46" s="52"/>
      <c r="F46" s="52"/>
      <c r="G46" s="52"/>
      <c r="H46" s="52"/>
      <c r="I46" s="52"/>
      <c r="J46" s="53"/>
      <c r="K46" s="102" t="e">
        <f>SUM(D46/#REF!)*100</f>
        <v>#REF!</v>
      </c>
      <c r="L46" s="25"/>
      <c r="M46" s="2">
        <v>456390711</v>
      </c>
    </row>
    <row r="47" spans="1:13" ht="12.75">
      <c r="A47" s="56">
        <v>4</v>
      </c>
      <c r="B47" s="57" t="s">
        <v>11</v>
      </c>
      <c r="C47" s="29">
        <v>613200</v>
      </c>
      <c r="D47" s="52">
        <f t="shared" si="1"/>
        <v>0</v>
      </c>
      <c r="E47" s="52"/>
      <c r="F47" s="52"/>
      <c r="G47" s="52"/>
      <c r="H47" s="52"/>
      <c r="I47" s="52"/>
      <c r="J47" s="53"/>
      <c r="K47" s="102" t="e">
        <f>SUM(D47/#REF!)*100</f>
        <v>#REF!</v>
      </c>
      <c r="L47" s="25"/>
      <c r="M47" s="54">
        <f>+M46-D44</f>
        <v>456390711</v>
      </c>
    </row>
    <row r="48" spans="1:13" ht="12.75">
      <c r="A48" s="56">
        <v>5</v>
      </c>
      <c r="B48" s="57" t="s">
        <v>12</v>
      </c>
      <c r="C48" s="29">
        <v>613300</v>
      </c>
      <c r="D48" s="52">
        <f t="shared" si="1"/>
        <v>0</v>
      </c>
      <c r="E48" s="52"/>
      <c r="F48" s="52"/>
      <c r="G48" s="52"/>
      <c r="H48" s="52"/>
      <c r="I48" s="52"/>
      <c r="J48" s="53"/>
      <c r="K48" s="102" t="e">
        <f>SUM(D48/#REF!)*100</f>
        <v>#REF!</v>
      </c>
      <c r="L48" s="25"/>
      <c r="M48" s="58">
        <f>M47/M46</f>
        <v>1</v>
      </c>
    </row>
    <row r="49" spans="1:13" ht="12.75">
      <c r="A49" s="56">
        <v>6</v>
      </c>
      <c r="B49" s="57" t="s">
        <v>40</v>
      </c>
      <c r="C49" s="29">
        <v>613400</v>
      </c>
      <c r="D49" s="52">
        <f t="shared" si="1"/>
        <v>0</v>
      </c>
      <c r="E49" s="52"/>
      <c r="F49" s="52"/>
      <c r="G49" s="52"/>
      <c r="H49" s="52"/>
      <c r="I49" s="52"/>
      <c r="J49" s="53"/>
      <c r="K49" s="102" t="e">
        <f>SUM(D49/#REF!)*100</f>
        <v>#REF!</v>
      </c>
      <c r="L49" s="25"/>
      <c r="M49" s="2" t="e">
        <f>M47/D44</f>
        <v>#DIV/0!</v>
      </c>
    </row>
    <row r="50" spans="1:12" ht="12.75">
      <c r="A50" s="56">
        <v>7</v>
      </c>
      <c r="B50" s="57" t="s">
        <v>41</v>
      </c>
      <c r="C50" s="29">
        <v>613500</v>
      </c>
      <c r="D50" s="52">
        <f t="shared" si="1"/>
        <v>0</v>
      </c>
      <c r="E50" s="52"/>
      <c r="F50" s="52"/>
      <c r="G50" s="52"/>
      <c r="H50" s="52"/>
      <c r="I50" s="52"/>
      <c r="J50" s="53"/>
      <c r="K50" s="102" t="e">
        <f>SUM(D50/#REF!)*100</f>
        <v>#REF!</v>
      </c>
      <c r="L50" s="25"/>
    </row>
    <row r="51" spans="1:17" ht="12.75">
      <c r="A51" s="56">
        <v>8</v>
      </c>
      <c r="B51" s="57" t="s">
        <v>15</v>
      </c>
      <c r="C51" s="29">
        <v>613600</v>
      </c>
      <c r="D51" s="52">
        <f t="shared" si="1"/>
        <v>0</v>
      </c>
      <c r="E51" s="52"/>
      <c r="F51" s="52"/>
      <c r="G51" s="52"/>
      <c r="H51" s="52"/>
      <c r="I51" s="52"/>
      <c r="J51" s="53"/>
      <c r="K51" s="102" t="e">
        <f>SUM(D51/#REF!)*100</f>
        <v>#REF!</v>
      </c>
      <c r="L51" s="25"/>
      <c r="Q51" s="59">
        <f>+D44+Q56</f>
        <v>16327161.587272823</v>
      </c>
    </row>
    <row r="52" spans="1:12" ht="13.5" thickBot="1">
      <c r="A52" s="56">
        <v>9</v>
      </c>
      <c r="B52" s="57" t="s">
        <v>16</v>
      </c>
      <c r="C52" s="29">
        <v>613700</v>
      </c>
      <c r="D52" s="52">
        <f t="shared" si="1"/>
        <v>0</v>
      </c>
      <c r="E52" s="52"/>
      <c r="F52" s="52"/>
      <c r="G52" s="52"/>
      <c r="H52" s="52"/>
      <c r="I52" s="52"/>
      <c r="J52" s="53"/>
      <c r="K52" s="102" t="e">
        <f>SUM(D52/#REF!)*100</f>
        <v>#REF!</v>
      </c>
      <c r="L52" s="25"/>
    </row>
    <row r="53" spans="1:17" ht="13.5" thickBot="1">
      <c r="A53" s="56">
        <v>10</v>
      </c>
      <c r="B53" s="57" t="s">
        <v>17</v>
      </c>
      <c r="C53" s="29">
        <v>613800</v>
      </c>
      <c r="D53" s="52">
        <f t="shared" si="1"/>
        <v>0</v>
      </c>
      <c r="E53" s="52"/>
      <c r="F53" s="52"/>
      <c r="G53" s="52"/>
      <c r="H53" s="52"/>
      <c r="I53" s="52"/>
      <c r="J53" s="53"/>
      <c r="K53" s="102" t="e">
        <f>SUM(D53/#REF!)*100</f>
        <v>#REF!</v>
      </c>
      <c r="L53" s="60">
        <v>456390710.8600001</v>
      </c>
      <c r="P53" s="61">
        <v>10000000</v>
      </c>
      <c r="Q53" s="61">
        <v>25000000</v>
      </c>
    </row>
    <row r="54" spans="1:17" ht="12.75">
      <c r="A54" s="56">
        <v>11</v>
      </c>
      <c r="B54" s="57" t="s">
        <v>18</v>
      </c>
      <c r="C54" s="29">
        <v>613900</v>
      </c>
      <c r="D54" s="52">
        <f t="shared" si="1"/>
        <v>0</v>
      </c>
      <c r="E54" s="52"/>
      <c r="F54" s="52"/>
      <c r="G54" s="52"/>
      <c r="H54" s="52"/>
      <c r="I54" s="52"/>
      <c r="J54" s="53"/>
      <c r="K54" s="102" t="e">
        <f>SUM(D54/#REF!)*100</f>
        <v>#REF!</v>
      </c>
      <c r="L54" s="62">
        <v>415063549.27272725</v>
      </c>
      <c r="M54" s="63" t="s">
        <v>42</v>
      </c>
      <c r="N54" s="64">
        <f>L53-L54</f>
        <v>41327161.58727282</v>
      </c>
      <c r="O54" s="65" t="e">
        <f>+N54/D44</f>
        <v>#DIV/0!</v>
      </c>
      <c r="P54" s="65" t="e">
        <f>+(N54-P53)/D44</f>
        <v>#DIV/0!</v>
      </c>
      <c r="Q54" s="65" t="e">
        <f>+(N54-Q53)/D44</f>
        <v>#DIV/0!</v>
      </c>
    </row>
    <row r="55" spans="1:14" s="121" customFormat="1" ht="13.5" thickBot="1">
      <c r="A55" s="66" t="s">
        <v>43</v>
      </c>
      <c r="B55" s="34" t="s">
        <v>19</v>
      </c>
      <c r="C55" s="31"/>
      <c r="D55" s="35">
        <f aca="true" t="shared" si="2" ref="D55:J55">SUM(D56:D60)</f>
        <v>0</v>
      </c>
      <c r="E55" s="35">
        <f t="shared" si="2"/>
        <v>0</v>
      </c>
      <c r="F55" s="35">
        <f t="shared" si="2"/>
        <v>0</v>
      </c>
      <c r="G55" s="35">
        <f t="shared" si="2"/>
        <v>0</v>
      </c>
      <c r="H55" s="35">
        <f t="shared" si="2"/>
        <v>0</v>
      </c>
      <c r="I55" s="35">
        <f t="shared" si="2"/>
        <v>0</v>
      </c>
      <c r="J55" s="67">
        <f t="shared" si="2"/>
        <v>0</v>
      </c>
      <c r="K55" s="103" t="e">
        <f>SUM(D55/#REF!)*100</f>
        <v>#REF!</v>
      </c>
      <c r="L55" s="68">
        <v>418477860</v>
      </c>
      <c r="M55" s="69" t="s">
        <v>44</v>
      </c>
      <c r="N55" s="127">
        <f>L53-L55</f>
        <v>37912850.860000074</v>
      </c>
    </row>
    <row r="56" spans="1:17" ht="13.5" thickBot="1">
      <c r="A56" s="71">
        <v>1</v>
      </c>
      <c r="B56" s="51" t="s">
        <v>45</v>
      </c>
      <c r="C56" s="33">
        <v>821100</v>
      </c>
      <c r="D56" s="52">
        <f aca="true" t="shared" si="3" ref="D56:D61">SUM(E56:J56)</f>
        <v>0</v>
      </c>
      <c r="E56" s="52"/>
      <c r="F56" s="52"/>
      <c r="G56" s="52"/>
      <c r="H56" s="52"/>
      <c r="I56" s="52"/>
      <c r="J56" s="53"/>
      <c r="K56" s="102" t="e">
        <f>SUM(D56/#REF!)*100</f>
        <v>#REF!</v>
      </c>
      <c r="L56" s="25"/>
      <c r="N56" s="72" t="e">
        <f>+M67/D44</f>
        <v>#DIV/0!</v>
      </c>
      <c r="Q56" s="73">
        <f>+N54-Q53</f>
        <v>16327161.587272823</v>
      </c>
    </row>
    <row r="57" spans="1:13" ht="12.75">
      <c r="A57" s="71">
        <v>2</v>
      </c>
      <c r="B57" s="51" t="s">
        <v>46</v>
      </c>
      <c r="C57" s="33">
        <v>821200</v>
      </c>
      <c r="D57" s="52">
        <f t="shared" si="3"/>
        <v>0</v>
      </c>
      <c r="E57" s="52"/>
      <c r="F57" s="52"/>
      <c r="G57" s="52"/>
      <c r="H57" s="52"/>
      <c r="I57" s="52"/>
      <c r="J57" s="53"/>
      <c r="K57" s="102" t="e">
        <f>SUM(D57/#REF!)*100</f>
        <v>#REF!</v>
      </c>
      <c r="L57" s="25"/>
      <c r="M57" s="74">
        <f>+(D44-L54)/L54</f>
        <v>-1</v>
      </c>
    </row>
    <row r="58" spans="1:17" ht="12.75">
      <c r="A58" s="71">
        <v>3</v>
      </c>
      <c r="B58" s="51" t="s">
        <v>47</v>
      </c>
      <c r="C58" s="33">
        <v>821300</v>
      </c>
      <c r="D58" s="52">
        <f t="shared" si="3"/>
        <v>0</v>
      </c>
      <c r="E58" s="52"/>
      <c r="F58" s="52"/>
      <c r="G58" s="52"/>
      <c r="H58" s="52"/>
      <c r="I58" s="52"/>
      <c r="J58" s="53"/>
      <c r="K58" s="102" t="e">
        <f>SUM(D58/#REF!)*100</f>
        <v>#REF!</v>
      </c>
      <c r="L58" s="25"/>
      <c r="Q58" s="59">
        <f>+L54+Q56</f>
        <v>431390710.8600001</v>
      </c>
    </row>
    <row r="59" spans="1:12" ht="12.75">
      <c r="A59" s="71">
        <v>4</v>
      </c>
      <c r="B59" s="51" t="s">
        <v>48</v>
      </c>
      <c r="C59" s="33">
        <v>821400</v>
      </c>
      <c r="D59" s="52">
        <f t="shared" si="3"/>
        <v>0</v>
      </c>
      <c r="E59" s="52"/>
      <c r="F59" s="52"/>
      <c r="G59" s="52"/>
      <c r="H59" s="52"/>
      <c r="I59" s="52"/>
      <c r="J59" s="53"/>
      <c r="K59" s="102" t="e">
        <f>SUM(D59/#REF!)*100</f>
        <v>#REF!</v>
      </c>
      <c r="L59" s="25"/>
    </row>
    <row r="60" spans="1:12" ht="12.75">
      <c r="A60" s="71">
        <v>5</v>
      </c>
      <c r="B60" s="51" t="s">
        <v>49</v>
      </c>
      <c r="C60" s="33">
        <v>821600</v>
      </c>
      <c r="D60" s="52">
        <f t="shared" si="3"/>
        <v>0</v>
      </c>
      <c r="E60" s="52"/>
      <c r="F60" s="52"/>
      <c r="G60" s="52"/>
      <c r="H60" s="52"/>
      <c r="I60" s="52"/>
      <c r="J60" s="53"/>
      <c r="K60" s="102" t="e">
        <f>SUM(D60/#REF!)*100</f>
        <v>#REF!</v>
      </c>
      <c r="L60" s="25"/>
    </row>
    <row r="61" spans="1:14" s="121" customFormat="1" ht="12.75">
      <c r="A61" s="66" t="s">
        <v>50</v>
      </c>
      <c r="B61" s="34" t="s">
        <v>27</v>
      </c>
      <c r="C61" s="115">
        <v>614000</v>
      </c>
      <c r="D61" s="116">
        <f t="shared" si="3"/>
        <v>0</v>
      </c>
      <c r="E61" s="116"/>
      <c r="F61" s="116"/>
      <c r="G61" s="116"/>
      <c r="H61" s="116"/>
      <c r="I61" s="116"/>
      <c r="J61" s="117"/>
      <c r="K61" s="103">
        <v>0</v>
      </c>
      <c r="L61" s="18"/>
      <c r="M61" s="75"/>
      <c r="N61" s="120"/>
    </row>
    <row r="62" spans="1:12" ht="14.25" customHeight="1" thickBot="1">
      <c r="A62" s="77"/>
      <c r="B62" s="78" t="s">
        <v>74</v>
      </c>
      <c r="C62" s="128"/>
      <c r="D62" s="79">
        <f aca="true" t="shared" si="4" ref="D62:J62">SUM(D43,D55,D61)</f>
        <v>0</v>
      </c>
      <c r="E62" s="79">
        <f t="shared" si="4"/>
        <v>0</v>
      </c>
      <c r="F62" s="79">
        <f t="shared" si="4"/>
        <v>0</v>
      </c>
      <c r="G62" s="79">
        <f t="shared" si="4"/>
        <v>0</v>
      </c>
      <c r="H62" s="79">
        <f t="shared" si="4"/>
        <v>0</v>
      </c>
      <c r="I62" s="79">
        <f t="shared" si="4"/>
        <v>0</v>
      </c>
      <c r="J62" s="95">
        <f t="shared" si="4"/>
        <v>0</v>
      </c>
      <c r="K62" s="103" t="e">
        <f>SUM(D62/#REF!)*100</f>
        <v>#REF!</v>
      </c>
      <c r="L62" s="18"/>
    </row>
    <row r="63" spans="1:12" ht="12.75" hidden="1">
      <c r="A63" s="104" t="s">
        <v>51</v>
      </c>
      <c r="B63" s="105" t="s">
        <v>52</v>
      </c>
      <c r="C63" s="106"/>
      <c r="D63" s="107">
        <f>'[1]RASHODI PO KORIS cl 3'!I88</f>
        <v>11659125</v>
      </c>
      <c r="E63" s="107"/>
      <c r="F63" s="107"/>
      <c r="G63" s="107"/>
      <c r="H63" s="107"/>
      <c r="I63" s="107"/>
      <c r="J63" s="107"/>
      <c r="K63" s="67" t="e">
        <f>SUM(D63/#REF!)*100</f>
        <v>#REF!</v>
      </c>
      <c r="L63" s="18"/>
    </row>
    <row r="64" spans="1:13" ht="12.75" hidden="1">
      <c r="A64" s="66" t="s">
        <v>53</v>
      </c>
      <c r="B64" s="34" t="s">
        <v>54</v>
      </c>
      <c r="C64" s="31"/>
      <c r="D64" s="76">
        <f>+'[1]RASHODI PO KORIS cl 3'!I98</f>
        <v>16689218</v>
      </c>
      <c r="E64" s="76"/>
      <c r="F64" s="76"/>
      <c r="G64" s="76"/>
      <c r="H64" s="76"/>
      <c r="I64" s="76"/>
      <c r="J64" s="76"/>
      <c r="K64" s="67" t="e">
        <f>SUM(D64/#REF!)*100</f>
        <v>#REF!</v>
      </c>
      <c r="L64" s="18"/>
      <c r="M64" s="54">
        <f>17629655-D64</f>
        <v>940437</v>
      </c>
    </row>
    <row r="65" spans="1:12" ht="12.75" hidden="1">
      <c r="A65" s="66" t="s">
        <v>55</v>
      </c>
      <c r="B65" s="34" t="s">
        <v>33</v>
      </c>
      <c r="C65" s="31"/>
      <c r="D65" s="76">
        <f>SUM(D62+D63+D64)</f>
        <v>28348343</v>
      </c>
      <c r="E65" s="76"/>
      <c r="F65" s="76"/>
      <c r="G65" s="76"/>
      <c r="H65" s="76"/>
      <c r="I65" s="76"/>
      <c r="J65" s="76"/>
      <c r="K65" s="67" t="e">
        <f>SUM(D65/#REF!)*100</f>
        <v>#REF!</v>
      </c>
      <c r="L65" s="18"/>
    </row>
    <row r="66" spans="1:14" ht="14.25" customHeight="1" hidden="1">
      <c r="A66" s="66" t="s">
        <v>56</v>
      </c>
      <c r="B66" s="34" t="s">
        <v>57</v>
      </c>
      <c r="C66" s="31"/>
      <c r="D66" s="40">
        <f>+'[1]PRIHODI cl 2'!F66</f>
        <v>261930718</v>
      </c>
      <c r="E66" s="40"/>
      <c r="F66" s="40"/>
      <c r="G66" s="40"/>
      <c r="H66" s="40"/>
      <c r="I66" s="40"/>
      <c r="J66" s="40"/>
      <c r="K66" s="67" t="e">
        <f>SUM(D66/#REF!)*100</f>
        <v>#REF!</v>
      </c>
      <c r="L66" s="18"/>
      <c r="N66" s="1" t="e">
        <f>+(456528056-429528056)/O58429528056</f>
        <v>#NAME?</v>
      </c>
    </row>
    <row r="67" spans="1:14" ht="15" customHeight="1" hidden="1">
      <c r="A67" s="77" t="s">
        <v>58</v>
      </c>
      <c r="B67" s="78" t="s">
        <v>59</v>
      </c>
      <c r="C67" s="41"/>
      <c r="D67" s="79">
        <f>SUM(D65+D66)</f>
        <v>290279061</v>
      </c>
      <c r="E67" s="79"/>
      <c r="F67" s="79"/>
      <c r="G67" s="79"/>
      <c r="H67" s="79"/>
      <c r="I67" s="79"/>
      <c r="J67" s="79"/>
      <c r="K67" s="80" t="e">
        <f>SUM(D67/#REF!)*100</f>
        <v>#REF!</v>
      </c>
      <c r="L67" s="18"/>
      <c r="M67" s="81">
        <f>D67-1186357560</f>
        <v>-896078499</v>
      </c>
      <c r="N67" s="82">
        <f>456390711-D44</f>
        <v>456390711</v>
      </c>
    </row>
    <row r="68" spans="1:14" ht="15" customHeight="1" hidden="1">
      <c r="A68" s="83"/>
      <c r="B68" s="84"/>
      <c r="C68" s="83"/>
      <c r="D68" s="18"/>
      <c r="E68" s="18"/>
      <c r="F68" s="18"/>
      <c r="G68" s="18"/>
      <c r="H68" s="18"/>
      <c r="I68" s="18"/>
      <c r="J68" s="18"/>
      <c r="K68" s="18"/>
      <c r="L68" s="18"/>
      <c r="M68" s="2">
        <f>32*12*1.11</f>
        <v>426.24</v>
      </c>
      <c r="N68" s="85" t="e">
        <f>+N67/D44</f>
        <v>#DIV/0!</v>
      </c>
    </row>
    <row r="69" spans="1:12" ht="15" customHeight="1" hidden="1">
      <c r="A69" s="86"/>
      <c r="B69" s="87"/>
      <c r="C69" s="86"/>
      <c r="D69" s="88"/>
      <c r="E69" s="88"/>
      <c r="F69" s="88"/>
      <c r="G69" s="88"/>
      <c r="H69" s="88"/>
      <c r="I69" s="88"/>
      <c r="J69" s="88"/>
      <c r="K69" s="88"/>
      <c r="L69" s="18"/>
    </row>
    <row r="70" spans="1:12" ht="15" customHeight="1" hidden="1">
      <c r="A70" s="166" t="s">
        <v>60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89"/>
    </row>
    <row r="71" spans="1:12" ht="15" customHeight="1" hidden="1">
      <c r="A71" s="167" t="s">
        <v>61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90"/>
    </row>
    <row r="72" ht="7.5" customHeight="1" hidden="1"/>
    <row r="73" spans="1:12" ht="12.75" customHeight="1" hidden="1">
      <c r="A73" s="168" t="s">
        <v>34</v>
      </c>
      <c r="B73" s="171" t="s">
        <v>0</v>
      </c>
      <c r="C73" s="168" t="s">
        <v>35</v>
      </c>
      <c r="D73" s="168" t="s">
        <v>2</v>
      </c>
      <c r="E73" s="3"/>
      <c r="F73" s="3"/>
      <c r="G73" s="3"/>
      <c r="H73" s="3"/>
      <c r="I73" s="3"/>
      <c r="J73" s="3"/>
      <c r="K73" s="168" t="s">
        <v>4</v>
      </c>
      <c r="L73" s="5"/>
    </row>
    <row r="74" spans="1:12" ht="12.75" customHeight="1" hidden="1">
      <c r="A74" s="169"/>
      <c r="B74" s="172"/>
      <c r="C74" s="169"/>
      <c r="D74" s="169"/>
      <c r="E74" s="6"/>
      <c r="F74" s="6"/>
      <c r="G74" s="6"/>
      <c r="H74" s="6"/>
      <c r="I74" s="6"/>
      <c r="J74" s="6"/>
      <c r="K74" s="169"/>
      <c r="L74" s="5"/>
    </row>
    <row r="75" spans="1:12" ht="15" customHeight="1" hidden="1">
      <c r="A75" s="170"/>
      <c r="B75" s="173"/>
      <c r="C75" s="170"/>
      <c r="D75" s="170"/>
      <c r="E75" s="8"/>
      <c r="F75" s="8"/>
      <c r="G75" s="8"/>
      <c r="H75" s="8"/>
      <c r="I75" s="8"/>
      <c r="J75" s="8"/>
      <c r="K75" s="170"/>
      <c r="L75" s="5"/>
    </row>
    <row r="76" spans="1:12" ht="13.5" hidden="1" thickBot="1">
      <c r="A76" s="12"/>
      <c r="B76" s="13">
        <v>1</v>
      </c>
      <c r="C76" s="12">
        <v>2</v>
      </c>
      <c r="D76" s="13">
        <v>5</v>
      </c>
      <c r="E76" s="13"/>
      <c r="F76" s="13"/>
      <c r="G76" s="13"/>
      <c r="H76" s="13"/>
      <c r="I76" s="13"/>
      <c r="J76" s="13"/>
      <c r="K76" s="13" t="s">
        <v>62</v>
      </c>
      <c r="L76" s="91"/>
    </row>
    <row r="77" spans="1:12" ht="14.25" customHeight="1" hidden="1">
      <c r="A77" s="92" t="s">
        <v>37</v>
      </c>
      <c r="B77" s="93" t="s">
        <v>63</v>
      </c>
      <c r="C77" s="38"/>
      <c r="D77" s="94">
        <f>+'[1]PRIHODI cl 2'!F67</f>
        <v>1186357560</v>
      </c>
      <c r="E77" s="94"/>
      <c r="F77" s="94"/>
      <c r="G77" s="94"/>
      <c r="H77" s="94"/>
      <c r="I77" s="94"/>
      <c r="J77" s="94"/>
      <c r="K77" s="94" t="e">
        <f>+D77/#REF!*100</f>
        <v>#REF!</v>
      </c>
      <c r="L77" s="18"/>
    </row>
    <row r="78" spans="1:12" ht="12.75" hidden="1">
      <c r="A78" s="92" t="s">
        <v>43</v>
      </c>
      <c r="B78" s="93" t="s">
        <v>59</v>
      </c>
      <c r="C78" s="38"/>
      <c r="D78" s="94">
        <f>+D67</f>
        <v>290279061</v>
      </c>
      <c r="E78" s="94"/>
      <c r="F78" s="94"/>
      <c r="G78" s="94"/>
      <c r="H78" s="94"/>
      <c r="I78" s="94"/>
      <c r="J78" s="94"/>
      <c r="K78" s="67" t="e">
        <f>+D78/#REF!*100</f>
        <v>#REF!</v>
      </c>
      <c r="L78" s="18"/>
    </row>
    <row r="79" spans="1:12" ht="13.5" hidden="1" thickBot="1">
      <c r="A79" s="77"/>
      <c r="B79" s="78" t="s">
        <v>64</v>
      </c>
      <c r="C79" s="41"/>
      <c r="D79" s="95">
        <f>+D77-D78</f>
        <v>896078499</v>
      </c>
      <c r="E79" s="94"/>
      <c r="F79" s="94"/>
      <c r="G79" s="94"/>
      <c r="H79" s="94"/>
      <c r="I79" s="94"/>
      <c r="J79" s="94"/>
      <c r="K79" s="67"/>
      <c r="L79" s="18"/>
    </row>
    <row r="80" ht="12.75" hidden="1">
      <c r="M80" s="2">
        <f>+M68+55</f>
        <v>481.24</v>
      </c>
    </row>
    <row r="81" spans="1:11" ht="12.75" hidden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 hidden="1">
      <c r="A82" s="1"/>
      <c r="B82" s="1"/>
      <c r="C82" s="1"/>
      <c r="D82" s="55">
        <f>1186561263</f>
        <v>1186561263</v>
      </c>
      <c r="E82" s="55"/>
      <c r="F82" s="55"/>
      <c r="G82" s="55"/>
      <c r="H82" s="55"/>
      <c r="I82" s="55"/>
      <c r="J82" s="55"/>
      <c r="K82" s="1"/>
    </row>
    <row r="83" spans="1:11" ht="12.75" hidden="1">
      <c r="A83" s="1"/>
      <c r="B83" s="1"/>
      <c r="C83" s="1"/>
      <c r="D83" s="96">
        <f>+D82-1186357560</f>
        <v>203703</v>
      </c>
      <c r="E83" s="96"/>
      <c r="F83" s="96"/>
      <c r="G83" s="96"/>
      <c r="H83" s="96"/>
      <c r="I83" s="96"/>
      <c r="J83" s="96"/>
      <c r="K83" s="1"/>
    </row>
    <row r="84" spans="4:10" ht="12.75" hidden="1">
      <c r="D84" s="59"/>
      <c r="E84" s="59"/>
      <c r="F84" s="59"/>
      <c r="G84" s="59"/>
      <c r="H84" s="59"/>
      <c r="I84" s="59"/>
      <c r="J84" s="59"/>
    </row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spans="2:10" ht="41.25" customHeight="1">
      <c r="B97" s="164" t="s">
        <v>90</v>
      </c>
      <c r="C97" s="165"/>
      <c r="D97" s="165"/>
      <c r="E97" s="129"/>
      <c r="F97" s="118"/>
      <c r="G97" s="118"/>
      <c r="H97" s="118"/>
      <c r="I97" s="118"/>
      <c r="J97" s="118"/>
    </row>
    <row r="98" spans="7:10" ht="12.75">
      <c r="G98" s="112"/>
      <c r="H98" s="112"/>
      <c r="I98" s="112"/>
      <c r="J98" s="112"/>
    </row>
    <row r="99" ht="15.75">
      <c r="H99" s="111" t="s">
        <v>89</v>
      </c>
    </row>
  </sheetData>
  <sheetProtection/>
  <mergeCells count="24">
    <mergeCell ref="K39:K40"/>
    <mergeCell ref="E39:J40"/>
    <mergeCell ref="K3:K4"/>
    <mergeCell ref="A39:A41"/>
    <mergeCell ref="B39:B41"/>
    <mergeCell ref="C39:C41"/>
    <mergeCell ref="A33:C33"/>
    <mergeCell ref="A3:A5"/>
    <mergeCell ref="D39:D41"/>
    <mergeCell ref="B3:B5"/>
    <mergeCell ref="D3:D4"/>
    <mergeCell ref="A36:K37"/>
    <mergeCell ref="A34:Q34"/>
    <mergeCell ref="A38:C38"/>
    <mergeCell ref="C3:C5"/>
    <mergeCell ref="D38:K38"/>
    <mergeCell ref="B97:D97"/>
    <mergeCell ref="A70:K70"/>
    <mergeCell ref="A71:K71"/>
    <mergeCell ref="A73:A75"/>
    <mergeCell ref="B73:B75"/>
    <mergeCell ref="C73:C75"/>
    <mergeCell ref="D73:D75"/>
    <mergeCell ref="K73:K75"/>
  </mergeCells>
  <printOptions/>
  <pageMargins left="0.4330708661417323" right="0.5118110236220472" top="0.6692913385826772" bottom="0.984251968503937" header="0.2755905511811024" footer="0.5118110236220472"/>
  <pageSetup firstPageNumber="1" useFirstPageNumber="1" horizontalDpi="600" verticalDpi="600" orientation="landscape" scale="85" r:id="rId1"/>
  <headerFooter alignWithMargins="0">
    <oddFooter>&amp;C&amp;"Arial,Bold"&amp;P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U99"/>
  <sheetViews>
    <sheetView zoomScalePageLayoutView="0" workbookViewId="0" topLeftCell="A34">
      <selection activeCell="F38" sqref="F38:F40"/>
    </sheetView>
  </sheetViews>
  <sheetFormatPr defaultColWidth="9.140625" defaultRowHeight="12.75"/>
  <cols>
    <col min="1" max="1" width="3.00390625" style="0" customWidth="1"/>
    <col min="2" max="2" width="36.140625" style="0" customWidth="1"/>
    <col min="3" max="3" width="7.00390625" style="0" customWidth="1"/>
    <col min="4" max="4" width="19.421875" style="0" customWidth="1"/>
    <col min="5" max="5" width="19.00390625" style="0" customWidth="1"/>
    <col min="6" max="6" width="19.28125" style="0" customWidth="1"/>
    <col min="7" max="8" width="15.00390625" style="0" customWidth="1"/>
    <col min="9" max="9" width="14.421875" style="0" customWidth="1"/>
    <col min="10" max="12" width="7.8515625" style="0" hidden="1" customWidth="1"/>
    <col min="13" max="13" width="7.57421875" style="0" hidden="1" customWidth="1"/>
    <col min="14" max="14" width="9.8515625" style="0" hidden="1" customWidth="1"/>
    <col min="15" max="15" width="9.8515625" style="1" hidden="1" customWidth="1"/>
    <col min="16" max="16" width="13.57421875" style="2" hidden="1" customWidth="1"/>
    <col min="17" max="17" width="15.00390625" style="1" hidden="1" customWidth="1"/>
    <col min="18" max="18" width="9.140625" style="0" hidden="1" customWidth="1"/>
    <col min="19" max="19" width="12.8515625" style="0" hidden="1" customWidth="1"/>
    <col min="20" max="21" width="15.00390625" style="0" hidden="1" customWidth="1"/>
    <col min="22" max="22" width="0.13671875" style="0" hidden="1" customWidth="1"/>
    <col min="23" max="23" width="9.140625" style="0" customWidth="1"/>
    <col min="24" max="24" width="12.8515625" style="0" customWidth="1"/>
    <col min="25" max="30" width="15.00390625" style="0" customWidth="1"/>
    <col min="31" max="44" width="9.140625" style="0" customWidth="1"/>
  </cols>
  <sheetData>
    <row r="1" ht="12.75" hidden="1"/>
    <row r="2" ht="21.75" customHeight="1" hidden="1"/>
    <row r="3" spans="1:15" ht="12" customHeight="1" hidden="1">
      <c r="A3" s="168"/>
      <c r="B3" s="171" t="s">
        <v>0</v>
      </c>
      <c r="C3" s="168" t="s">
        <v>1</v>
      </c>
      <c r="D3" s="192" t="s">
        <v>3</v>
      </c>
      <c r="E3" s="4"/>
      <c r="F3" s="4"/>
      <c r="G3" s="4"/>
      <c r="H3" s="4"/>
      <c r="I3" s="4"/>
      <c r="J3" s="4"/>
      <c r="K3" s="4"/>
      <c r="L3" s="4"/>
      <c r="M3" s="4"/>
      <c r="N3" s="168" t="s">
        <v>4</v>
      </c>
      <c r="O3" s="5"/>
    </row>
    <row r="4" spans="1:15" ht="12" customHeight="1" hidden="1">
      <c r="A4" s="169"/>
      <c r="B4" s="172"/>
      <c r="C4" s="169"/>
      <c r="D4" s="193"/>
      <c r="E4" s="7"/>
      <c r="F4" s="7"/>
      <c r="G4" s="7"/>
      <c r="H4" s="7"/>
      <c r="I4" s="7"/>
      <c r="J4" s="7"/>
      <c r="K4" s="7"/>
      <c r="L4" s="7"/>
      <c r="M4" s="7"/>
      <c r="N4" s="169"/>
      <c r="O4" s="5"/>
    </row>
    <row r="5" spans="1:15" ht="25.5" customHeight="1" hidden="1">
      <c r="A5" s="170"/>
      <c r="B5" s="173"/>
      <c r="C5" s="170"/>
      <c r="D5" s="10" t="s">
        <v>5</v>
      </c>
      <c r="E5" s="10"/>
      <c r="F5" s="10"/>
      <c r="G5" s="10"/>
      <c r="H5" s="10"/>
      <c r="I5" s="10"/>
      <c r="J5" s="10"/>
      <c r="K5" s="10"/>
      <c r="L5" s="10"/>
      <c r="M5" s="10"/>
      <c r="N5" s="9" t="s">
        <v>6</v>
      </c>
      <c r="O5" s="11"/>
    </row>
    <row r="6" spans="1:15" ht="12" customHeight="1" hidden="1">
      <c r="A6" s="12"/>
      <c r="B6" s="13">
        <v>2</v>
      </c>
      <c r="C6" s="12">
        <v>3</v>
      </c>
      <c r="D6" s="14">
        <v>9</v>
      </c>
      <c r="E6" s="14"/>
      <c r="F6" s="14"/>
      <c r="G6" s="14"/>
      <c r="H6" s="14"/>
      <c r="I6" s="14"/>
      <c r="J6" s="14"/>
      <c r="K6" s="14"/>
      <c r="L6" s="14"/>
      <c r="M6" s="14"/>
      <c r="N6" s="14">
        <v>11</v>
      </c>
      <c r="O6" s="11"/>
    </row>
    <row r="7" spans="1:17" s="21" customFormat="1" ht="12" customHeight="1" hidden="1">
      <c r="A7" s="15"/>
      <c r="B7" s="16" t="s">
        <v>7</v>
      </c>
      <c r="C7" s="15"/>
      <c r="D7" s="17" t="e">
        <f>+SUM(D8:D18)</f>
        <v>#REF!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  <c r="P7" s="19"/>
      <c r="Q7" s="20"/>
    </row>
    <row r="8" spans="1:17" s="28" customFormat="1" ht="12" customHeight="1" hidden="1">
      <c r="A8" s="22"/>
      <c r="B8" s="23" t="s">
        <v>8</v>
      </c>
      <c r="C8" s="22">
        <v>611100</v>
      </c>
      <c r="D8" s="24">
        <f>'[1]DETALJNI PRIKAZ'!K10+'[1]DETALJNI PRIKAZ'!K41+'[1]DETALJNI PRIKAZ'!K74+'[1]DETALJNI PRIKAZ'!K109+'[1]DETALJNI PRIKAZ'!K144+'[1]DETALJNI PRIKAZ'!K173+'[1]DETALJNI PRIKAZ'!K203+'[1]DETALJNI PRIKAZ'!K233+'[1]DETALJNI PRIKAZ'!K263+'[1]DETALJNI PRIKAZ'!K293+'[1]DETALJNI PRIKAZ'!K322+'[1]DETALJNI PRIKAZ'!K352+'[1]DETALJNI PRIKAZ'!K388+'[1]DETALJNI PRIKAZ'!K418+'[1]DETALJNI PRIKAZ'!K450+'[1]DETALJNI PRIKAZ'!K482+'[1]DETALJNI PRIKAZ'!K512+'[1]DETALJNI PRIKAZ'!K542+'[1]DETALJNI PRIKAZ'!K583+'[1]DETALJNI PRIKAZ'!K613+'[1]DETALJNI PRIKAZ'!K643+'[1]DETALJNI PRIKAZ'!K673+'[1]DETALJNI PRIKAZ'!K703+'[1]DETALJNI PRIKAZ'!K753+'[1]DETALJNI PRIKAZ'!K783+'[1]DETALJNI PRIKAZ'!K818+'[1]DETALJNI PRIKAZ'!K858+'[1]DETALJNI PRIKAZ'!K888+'[1]DETALJNI PRIKAZ'!K918+'[1]DETALJNI PRIKAZ'!K976+'[1]DETALJNI PRIKAZ'!K1009+'[1]DETALJNI PRIKAZ'!K1041+'[1]DETALJNI PRIKAZ'!K1071+'[1]DETALJNI PRIKAZ'!K1101+'[1]DETALJNI PRIKAZ'!K1132+'[1]DETALJNI PRIKAZ'!K1174+'[1]DETALJNI PRIKAZ'!K1204+'[1]DETALJNI PRIKAZ'!K1236+'[1]DETALJNI PRIKAZ'!K1266+'[1]DETALJNI PRIKAZ'!K1296+'[1]DETALJNI PRIKAZ'!K1326+'[1]DETALJNI PRIKAZ'!K1356+'[1]DETALJNI PRIKAZ'!K1386+'[1]DETALJNI PRIKAZ'!K1416</f>
        <v>423119908.9867956</v>
      </c>
      <c r="E8" s="24"/>
      <c r="F8" s="24"/>
      <c r="G8" s="24"/>
      <c r="H8" s="24"/>
      <c r="I8" s="24"/>
      <c r="J8" s="24"/>
      <c r="K8" s="24"/>
      <c r="L8" s="24"/>
      <c r="M8" s="24"/>
      <c r="N8" s="24" t="e">
        <f>'[1]DETALJNI PRIKAZ'!L10+'[1]DETALJNI PRIKAZ'!L41+'[1]DETALJNI PRIKAZ'!L74+'[1]DETALJNI PRIKAZ'!L109+'[1]DETALJNI PRIKAZ'!L144+'[1]DETALJNI PRIKAZ'!L173+'[1]DETALJNI PRIKAZ'!L203+'[1]DETALJNI PRIKAZ'!L233+'[1]DETALJNI PRIKAZ'!L263+'[1]DETALJNI PRIKAZ'!L293+'[1]DETALJNI PRIKAZ'!L322+'[1]DETALJNI PRIKAZ'!L352+'[1]DETALJNI PRIKAZ'!L388+'[1]DETALJNI PRIKAZ'!L418+'[1]DETALJNI PRIKAZ'!L450+'[1]DETALJNI PRIKAZ'!L482+'[1]DETALJNI PRIKAZ'!L512+'[1]DETALJNI PRIKAZ'!L542+'[1]DETALJNI PRIKAZ'!L583+'[1]DETALJNI PRIKAZ'!L613+'[1]DETALJNI PRIKAZ'!L643+'[1]DETALJNI PRIKAZ'!L673+'[1]DETALJNI PRIKAZ'!L703+'[1]DETALJNI PRIKAZ'!L753+'[1]DETALJNI PRIKAZ'!L783+'[1]DETALJNI PRIKAZ'!L818+'[1]DETALJNI PRIKAZ'!L858+'[1]DETALJNI PRIKAZ'!L888+'[1]DETALJNI PRIKAZ'!L918+'[1]DETALJNI PRIKAZ'!L976+'[1]DETALJNI PRIKAZ'!L1009+'[1]DETALJNI PRIKAZ'!L1041+'[1]DETALJNI PRIKAZ'!L1071+'[1]DETALJNI PRIKAZ'!L1101+'[1]DETALJNI PRIKAZ'!L1132+'[1]DETALJNI PRIKAZ'!L1174+'[1]DETALJNI PRIKAZ'!L1204+'[1]DETALJNI PRIKAZ'!L1236+'[1]DETALJNI PRIKAZ'!L1266+'[1]DETALJNI PRIKAZ'!L1296+'[1]DETALJNI PRIKAZ'!L1326+'[1]DETALJNI PRIKAZ'!L1356+'[1]DETALJNI PRIKAZ'!L1386+'[1]DETALJNI PRIKAZ'!L1416</f>
        <v>#REF!</v>
      </c>
      <c r="O8" s="25"/>
      <c r="P8" s="26"/>
      <c r="Q8" s="27"/>
    </row>
    <row r="9" spans="1:17" s="28" customFormat="1" ht="12" customHeight="1" hidden="1">
      <c r="A9" s="29"/>
      <c r="B9" s="30" t="s">
        <v>9</v>
      </c>
      <c r="C9" s="29">
        <v>611200</v>
      </c>
      <c r="D9" s="24">
        <f>'[1]DETALJNI PRIKAZ'!K11+'[1]DETALJNI PRIKAZ'!K42+'[1]DETALJNI PRIKAZ'!K75+'[1]DETALJNI PRIKAZ'!K110+'[1]DETALJNI PRIKAZ'!K145+'[1]DETALJNI PRIKAZ'!K174+'[1]DETALJNI PRIKAZ'!K204+'[1]DETALJNI PRIKAZ'!K234+'[1]DETALJNI PRIKAZ'!K264+'[1]DETALJNI PRIKAZ'!K294+'[1]DETALJNI PRIKAZ'!K323+'[1]DETALJNI PRIKAZ'!K353+'[1]DETALJNI PRIKAZ'!K389+'[1]DETALJNI PRIKAZ'!K419+'[1]DETALJNI PRIKAZ'!K451+'[1]DETALJNI PRIKAZ'!K483+'[1]DETALJNI PRIKAZ'!K513+'[1]DETALJNI PRIKAZ'!K543+'[1]DETALJNI PRIKAZ'!K584+'[1]DETALJNI PRIKAZ'!K614+'[1]DETALJNI PRIKAZ'!K644+'[1]DETALJNI PRIKAZ'!K674+'[1]DETALJNI PRIKAZ'!K704+'[1]DETALJNI PRIKAZ'!K754+'[1]DETALJNI PRIKAZ'!K784+'[1]DETALJNI PRIKAZ'!K819+'[1]DETALJNI PRIKAZ'!K859+'[1]DETALJNI PRIKAZ'!K889+'[1]DETALJNI PRIKAZ'!K919+'[1]DETALJNI PRIKAZ'!K977+'[1]DETALJNI PRIKAZ'!K1010+'[1]DETALJNI PRIKAZ'!K1042+'[1]DETALJNI PRIKAZ'!K1072+'[1]DETALJNI PRIKAZ'!K1102+'[1]DETALJNI PRIKAZ'!K1133+'[1]DETALJNI PRIKAZ'!K1175+'[1]DETALJNI PRIKAZ'!K1205+'[1]DETALJNI PRIKAZ'!K1237+'[1]DETALJNI PRIKAZ'!K1267+'[1]DETALJNI PRIKAZ'!K1297+'[1]DETALJNI PRIKAZ'!K1327+'[1]DETALJNI PRIKAZ'!K1357+'[1]DETALJNI PRIKAZ'!K1387+'[1]DETALJNI PRIKAZ'!K1417</f>
        <v>152406879</v>
      </c>
      <c r="E9" s="24"/>
      <c r="F9" s="24"/>
      <c r="G9" s="24"/>
      <c r="H9" s="24"/>
      <c r="I9" s="24"/>
      <c r="J9" s="24"/>
      <c r="K9" s="24"/>
      <c r="L9" s="24"/>
      <c r="M9" s="24"/>
      <c r="N9" s="24" t="e">
        <f>'[1]DETALJNI PRIKAZ'!L11+'[1]DETALJNI PRIKAZ'!L42+'[1]DETALJNI PRIKAZ'!L75+'[1]DETALJNI PRIKAZ'!L110+'[1]DETALJNI PRIKAZ'!L145+'[1]DETALJNI PRIKAZ'!L174+'[1]DETALJNI PRIKAZ'!L204+'[1]DETALJNI PRIKAZ'!L234+'[1]DETALJNI PRIKAZ'!L264+'[1]DETALJNI PRIKAZ'!L294+'[1]DETALJNI PRIKAZ'!L323+'[1]DETALJNI PRIKAZ'!L353+'[1]DETALJNI PRIKAZ'!L389+'[1]DETALJNI PRIKAZ'!L419+'[1]DETALJNI PRIKAZ'!L451+'[1]DETALJNI PRIKAZ'!L483+'[1]DETALJNI PRIKAZ'!L513+'[1]DETALJNI PRIKAZ'!L543+'[1]DETALJNI PRIKAZ'!L584+'[1]DETALJNI PRIKAZ'!L614+'[1]DETALJNI PRIKAZ'!L644+'[1]DETALJNI PRIKAZ'!L674+'[1]DETALJNI PRIKAZ'!L704+'[1]DETALJNI PRIKAZ'!L754+'[1]DETALJNI PRIKAZ'!L784+'[1]DETALJNI PRIKAZ'!L819+'[1]DETALJNI PRIKAZ'!L859+'[1]DETALJNI PRIKAZ'!L889+'[1]DETALJNI PRIKAZ'!L919+'[1]DETALJNI PRIKAZ'!L977+'[1]DETALJNI PRIKAZ'!L1010+'[1]DETALJNI PRIKAZ'!L1042+'[1]DETALJNI PRIKAZ'!L1072+'[1]DETALJNI PRIKAZ'!L1102+'[1]DETALJNI PRIKAZ'!L1133+'[1]DETALJNI PRIKAZ'!L1175+'[1]DETALJNI PRIKAZ'!L1205+'[1]DETALJNI PRIKAZ'!L1237+'[1]DETALJNI PRIKAZ'!L1267+'[1]DETALJNI PRIKAZ'!L1297+'[1]DETALJNI PRIKAZ'!L1327+'[1]DETALJNI PRIKAZ'!L1357+'[1]DETALJNI PRIKAZ'!L1387+'[1]DETALJNI PRIKAZ'!L1417</f>
        <v>#REF!</v>
      </c>
      <c r="O9" s="25"/>
      <c r="P9" s="26"/>
      <c r="Q9" s="27"/>
    </row>
    <row r="10" spans="1:17" s="28" customFormat="1" ht="12" customHeight="1" hidden="1">
      <c r="A10" s="29"/>
      <c r="B10" s="30" t="s">
        <v>10</v>
      </c>
      <c r="C10" s="29">
        <v>613100</v>
      </c>
      <c r="D10" s="24">
        <f>'[1]DETALJNI PRIKAZ'!K12+'[1]DETALJNI PRIKAZ'!K43+'[1]DETALJNI PRIKAZ'!K76+'[1]DETALJNI PRIKAZ'!K111+'[1]DETALJNI PRIKAZ'!K146+'[1]DETALJNI PRIKAZ'!K175+'[1]DETALJNI PRIKAZ'!K205+'[1]DETALJNI PRIKAZ'!K235+'[1]DETALJNI PRIKAZ'!K265+'[1]DETALJNI PRIKAZ'!K295+'[1]DETALJNI PRIKAZ'!K324+'[1]DETALJNI PRIKAZ'!K354+'[1]DETALJNI PRIKAZ'!K390+'[1]DETALJNI PRIKAZ'!K420+'[1]DETALJNI PRIKAZ'!K452+'[1]DETALJNI PRIKAZ'!K484+'[1]DETALJNI PRIKAZ'!K514+'[1]DETALJNI PRIKAZ'!K544+'[1]DETALJNI PRIKAZ'!K585+'[1]DETALJNI PRIKAZ'!K615+'[1]DETALJNI PRIKAZ'!K645+'[1]DETALJNI PRIKAZ'!K675+'[1]DETALJNI PRIKAZ'!K705+'[1]DETALJNI PRIKAZ'!K755+'[1]DETALJNI PRIKAZ'!K785+'[1]DETALJNI PRIKAZ'!K820+'[1]DETALJNI PRIKAZ'!K860+'[1]DETALJNI PRIKAZ'!K890+'[1]DETALJNI PRIKAZ'!K920+'[1]DETALJNI PRIKAZ'!K978+'[1]DETALJNI PRIKAZ'!K1011+'[1]DETALJNI PRIKAZ'!K1043+'[1]DETALJNI PRIKAZ'!K1073+'[1]DETALJNI PRIKAZ'!K1103+'[1]DETALJNI PRIKAZ'!K1134+'[1]DETALJNI PRIKAZ'!K1176+'[1]DETALJNI PRIKAZ'!K1206+'[1]DETALJNI PRIKAZ'!K1238+'[1]DETALJNI PRIKAZ'!K1268+'[1]DETALJNI PRIKAZ'!K1298+'[1]DETALJNI PRIKAZ'!K1328+'[1]DETALJNI PRIKAZ'!K1358+'[1]DETALJNI PRIKAZ'!K1388+'[1]DETALJNI PRIKAZ'!K1418</f>
        <v>18297613.37594317</v>
      </c>
      <c r="E10" s="24"/>
      <c r="F10" s="24"/>
      <c r="G10" s="24"/>
      <c r="H10" s="24"/>
      <c r="I10" s="24"/>
      <c r="J10" s="24"/>
      <c r="K10" s="24"/>
      <c r="L10" s="24"/>
      <c r="M10" s="24"/>
      <c r="N10" s="24" t="e">
        <f>'[1]DETALJNI PRIKAZ'!L12+'[1]DETALJNI PRIKAZ'!L43+'[1]DETALJNI PRIKAZ'!L76+'[1]DETALJNI PRIKAZ'!L111+'[1]DETALJNI PRIKAZ'!L146+'[1]DETALJNI PRIKAZ'!L175+'[1]DETALJNI PRIKAZ'!L205+'[1]DETALJNI PRIKAZ'!L235+'[1]DETALJNI PRIKAZ'!L265+'[1]DETALJNI PRIKAZ'!L295+'[1]DETALJNI PRIKAZ'!L324+'[1]DETALJNI PRIKAZ'!L354+'[1]DETALJNI PRIKAZ'!L390+'[1]DETALJNI PRIKAZ'!L420+'[1]DETALJNI PRIKAZ'!L452+'[1]DETALJNI PRIKAZ'!L484+'[1]DETALJNI PRIKAZ'!L514+'[1]DETALJNI PRIKAZ'!L544+'[1]DETALJNI PRIKAZ'!L585+'[1]DETALJNI PRIKAZ'!L615+'[1]DETALJNI PRIKAZ'!L645+'[1]DETALJNI PRIKAZ'!L675+'[1]DETALJNI PRIKAZ'!L705+'[1]DETALJNI PRIKAZ'!L755+'[1]DETALJNI PRIKAZ'!L785+'[1]DETALJNI PRIKAZ'!L820+'[1]DETALJNI PRIKAZ'!L860+'[1]DETALJNI PRIKAZ'!L890+'[1]DETALJNI PRIKAZ'!L920+'[1]DETALJNI PRIKAZ'!L978+'[1]DETALJNI PRIKAZ'!L1011+'[1]DETALJNI PRIKAZ'!L1043+'[1]DETALJNI PRIKAZ'!L1073+'[1]DETALJNI PRIKAZ'!L1103+'[1]DETALJNI PRIKAZ'!L1134+'[1]DETALJNI PRIKAZ'!L1176+'[1]DETALJNI PRIKAZ'!L1206+'[1]DETALJNI PRIKAZ'!L1238+'[1]DETALJNI PRIKAZ'!L1268+'[1]DETALJNI PRIKAZ'!L1298+'[1]DETALJNI PRIKAZ'!L1328+'[1]DETALJNI PRIKAZ'!L1358+'[1]DETALJNI PRIKAZ'!L1388+'[1]DETALJNI PRIKAZ'!L1418</f>
        <v>#REF!</v>
      </c>
      <c r="O10" s="25"/>
      <c r="P10" s="26"/>
      <c r="Q10" s="27"/>
    </row>
    <row r="11" spans="1:17" s="28" customFormat="1" ht="12" customHeight="1" hidden="1">
      <c r="A11" s="29"/>
      <c r="B11" s="30" t="s">
        <v>11</v>
      </c>
      <c r="C11" s="29">
        <v>613200</v>
      </c>
      <c r="D11" s="24">
        <f>'[1]DETALJNI PRIKAZ'!K13+'[1]DETALJNI PRIKAZ'!K44+'[1]DETALJNI PRIKAZ'!K77+'[1]DETALJNI PRIKAZ'!K112+'[1]DETALJNI PRIKAZ'!K147+'[1]DETALJNI PRIKAZ'!K176+'[1]DETALJNI PRIKAZ'!K206+'[1]DETALJNI PRIKAZ'!K236+'[1]DETALJNI PRIKAZ'!K266+'[1]DETALJNI PRIKAZ'!K296+'[1]DETALJNI PRIKAZ'!K325+'[1]DETALJNI PRIKAZ'!K355+'[1]DETALJNI PRIKAZ'!K391+'[1]DETALJNI PRIKAZ'!K421+'[1]DETALJNI PRIKAZ'!K453+'[1]DETALJNI PRIKAZ'!K485+'[1]DETALJNI PRIKAZ'!K515+'[1]DETALJNI PRIKAZ'!K545+'[1]DETALJNI PRIKAZ'!K586+'[1]DETALJNI PRIKAZ'!K616+'[1]DETALJNI PRIKAZ'!K646+'[1]DETALJNI PRIKAZ'!K676+'[1]DETALJNI PRIKAZ'!K706+'[1]DETALJNI PRIKAZ'!K756+'[1]DETALJNI PRIKAZ'!K786+'[1]DETALJNI PRIKAZ'!K821+'[1]DETALJNI PRIKAZ'!K861+'[1]DETALJNI PRIKAZ'!K891+'[1]DETALJNI PRIKAZ'!K921+'[1]DETALJNI PRIKAZ'!K979+'[1]DETALJNI PRIKAZ'!K1012+'[1]DETALJNI PRIKAZ'!K1044+'[1]DETALJNI PRIKAZ'!K1074+'[1]DETALJNI PRIKAZ'!K1104+'[1]DETALJNI PRIKAZ'!K1135+'[1]DETALJNI PRIKAZ'!K1177+'[1]DETALJNI PRIKAZ'!K1207+'[1]DETALJNI PRIKAZ'!K1239+'[1]DETALJNI PRIKAZ'!K1269+'[1]DETALJNI PRIKAZ'!K1299+'[1]DETALJNI PRIKAZ'!K1329+'[1]DETALJNI PRIKAZ'!K1359+'[1]DETALJNI PRIKAZ'!K1389+'[1]DETALJNI PRIKAZ'!K1419</f>
        <v>13468040.895813046</v>
      </c>
      <c r="E11" s="24"/>
      <c r="F11" s="24"/>
      <c r="G11" s="24"/>
      <c r="H11" s="24"/>
      <c r="I11" s="24"/>
      <c r="J11" s="24"/>
      <c r="K11" s="24"/>
      <c r="L11" s="24"/>
      <c r="M11" s="24"/>
      <c r="N11" s="24" t="e">
        <f>'[1]DETALJNI PRIKAZ'!L13+'[1]DETALJNI PRIKAZ'!L44+'[1]DETALJNI PRIKAZ'!L77+'[1]DETALJNI PRIKAZ'!L112+'[1]DETALJNI PRIKAZ'!L147+'[1]DETALJNI PRIKAZ'!L176+'[1]DETALJNI PRIKAZ'!L206+'[1]DETALJNI PRIKAZ'!L236+'[1]DETALJNI PRIKAZ'!L266+'[1]DETALJNI PRIKAZ'!L296+'[1]DETALJNI PRIKAZ'!L325+'[1]DETALJNI PRIKAZ'!L355+'[1]DETALJNI PRIKAZ'!L391+'[1]DETALJNI PRIKAZ'!L421+'[1]DETALJNI PRIKAZ'!L453+'[1]DETALJNI PRIKAZ'!L485+'[1]DETALJNI PRIKAZ'!L515+'[1]DETALJNI PRIKAZ'!L545+'[1]DETALJNI PRIKAZ'!L586+'[1]DETALJNI PRIKAZ'!L616+'[1]DETALJNI PRIKAZ'!L646+'[1]DETALJNI PRIKAZ'!L676+'[1]DETALJNI PRIKAZ'!L706+'[1]DETALJNI PRIKAZ'!L756+'[1]DETALJNI PRIKAZ'!L786+'[1]DETALJNI PRIKAZ'!L821+'[1]DETALJNI PRIKAZ'!L861+'[1]DETALJNI PRIKAZ'!L891+'[1]DETALJNI PRIKAZ'!L921+'[1]DETALJNI PRIKAZ'!L979+'[1]DETALJNI PRIKAZ'!L1012+'[1]DETALJNI PRIKAZ'!L1044+'[1]DETALJNI PRIKAZ'!L1074+'[1]DETALJNI PRIKAZ'!L1104+'[1]DETALJNI PRIKAZ'!L1135+'[1]DETALJNI PRIKAZ'!L1177+'[1]DETALJNI PRIKAZ'!L1207+'[1]DETALJNI PRIKAZ'!L1239+'[1]DETALJNI PRIKAZ'!L1269+'[1]DETALJNI PRIKAZ'!L1299+'[1]DETALJNI PRIKAZ'!L1329+'[1]DETALJNI PRIKAZ'!L1359+'[1]DETALJNI PRIKAZ'!L1389+'[1]DETALJNI PRIKAZ'!L1419</f>
        <v>#REF!</v>
      </c>
      <c r="O11" s="25"/>
      <c r="P11" s="26"/>
      <c r="Q11" s="27"/>
    </row>
    <row r="12" spans="1:17" s="28" customFormat="1" ht="12" customHeight="1" hidden="1">
      <c r="A12" s="29"/>
      <c r="B12" s="30" t="s">
        <v>12</v>
      </c>
      <c r="C12" s="29">
        <v>613300</v>
      </c>
      <c r="D12" s="24" t="e">
        <f>'[1]DETALJNI PRIKAZ'!K14+'[1]DETALJNI PRIKAZ'!K45+'[1]DETALJNI PRIKAZ'!K78+'[1]DETALJNI PRIKAZ'!K113+'[1]DETALJNI PRIKAZ'!K148+'[1]DETALJNI PRIKAZ'!K177+'[1]DETALJNI PRIKAZ'!K207+'[1]DETALJNI PRIKAZ'!K237+'[1]DETALJNI PRIKAZ'!K267+'[1]DETALJNI PRIKAZ'!K297+'[1]DETALJNI PRIKAZ'!K326+'[1]DETALJNI PRIKAZ'!K356+'[1]DETALJNI PRIKAZ'!K392+'[1]DETALJNI PRIKAZ'!K422+'[1]DETALJNI PRIKAZ'!K454+'[1]DETALJNI PRIKAZ'!K486+'[1]DETALJNI PRIKAZ'!K516+'[1]DETALJNI PRIKAZ'!K546+'[1]DETALJNI PRIKAZ'!K587+'[1]DETALJNI PRIKAZ'!K617+'[1]DETALJNI PRIKAZ'!K647+'[1]DETALJNI PRIKAZ'!K677+'[1]DETALJNI PRIKAZ'!K707+'[1]DETALJNI PRIKAZ'!K757+'[1]DETALJNI PRIKAZ'!K787+'[1]DETALJNI PRIKAZ'!K822+'[1]DETALJNI PRIKAZ'!K862+'[1]DETALJNI PRIKAZ'!K892+'[1]DETALJNI PRIKAZ'!K922+'[1]DETALJNI PRIKAZ'!K980+'[1]DETALJNI PRIKAZ'!K1013+'[1]DETALJNI PRIKAZ'!K1045+'[1]DETALJNI PRIKAZ'!K1075+'[1]DETALJNI PRIKAZ'!K1105+'[1]DETALJNI PRIKAZ'!K1136+'[1]DETALJNI PRIKAZ'!K1178+'[1]DETALJNI PRIKAZ'!K1208+'[1]DETALJNI PRIKAZ'!K1240+'[1]DETALJNI PRIKAZ'!K1270+'[1]DETALJNI PRIKAZ'!K1300+'[1]DETALJNI PRIKAZ'!K1330+'[1]DETALJNI PRIKAZ'!K1360+'[1]DETALJNI PRIKAZ'!K1390+'[1]DETALJNI PRIKAZ'!K1420</f>
        <v>#REF!</v>
      </c>
      <c r="E12" s="24"/>
      <c r="F12" s="24"/>
      <c r="G12" s="24"/>
      <c r="H12" s="24"/>
      <c r="I12" s="24"/>
      <c r="J12" s="24"/>
      <c r="K12" s="24"/>
      <c r="L12" s="24"/>
      <c r="M12" s="24"/>
      <c r="N12" s="24" t="e">
        <f>'[1]DETALJNI PRIKAZ'!L14+'[1]DETALJNI PRIKAZ'!L45+'[1]DETALJNI PRIKAZ'!L78+'[1]DETALJNI PRIKAZ'!L113+'[1]DETALJNI PRIKAZ'!L148+'[1]DETALJNI PRIKAZ'!L177+'[1]DETALJNI PRIKAZ'!L207+'[1]DETALJNI PRIKAZ'!L237+'[1]DETALJNI PRIKAZ'!L267+'[1]DETALJNI PRIKAZ'!L297+'[1]DETALJNI PRIKAZ'!L326+'[1]DETALJNI PRIKAZ'!L356+'[1]DETALJNI PRIKAZ'!L392+'[1]DETALJNI PRIKAZ'!L422+'[1]DETALJNI PRIKAZ'!L454+'[1]DETALJNI PRIKAZ'!L486+'[1]DETALJNI PRIKAZ'!L516+'[1]DETALJNI PRIKAZ'!L546+'[1]DETALJNI PRIKAZ'!L587+'[1]DETALJNI PRIKAZ'!L617+'[1]DETALJNI PRIKAZ'!L647+'[1]DETALJNI PRIKAZ'!L677+'[1]DETALJNI PRIKAZ'!L707+'[1]DETALJNI PRIKAZ'!L757+'[1]DETALJNI PRIKAZ'!L787+'[1]DETALJNI PRIKAZ'!L822+'[1]DETALJNI PRIKAZ'!L862+'[1]DETALJNI PRIKAZ'!L892+'[1]DETALJNI PRIKAZ'!L922+'[1]DETALJNI PRIKAZ'!L980+'[1]DETALJNI PRIKAZ'!L1013+'[1]DETALJNI PRIKAZ'!L1045+'[1]DETALJNI PRIKAZ'!L1075+'[1]DETALJNI PRIKAZ'!L1105+'[1]DETALJNI PRIKAZ'!L1136+'[1]DETALJNI PRIKAZ'!L1178+'[1]DETALJNI PRIKAZ'!L1208+'[1]DETALJNI PRIKAZ'!L1240+'[1]DETALJNI PRIKAZ'!L1270+'[1]DETALJNI PRIKAZ'!L1300+'[1]DETALJNI PRIKAZ'!L1330+'[1]DETALJNI PRIKAZ'!L1360+'[1]DETALJNI PRIKAZ'!L1390+'[1]DETALJNI PRIKAZ'!L1420</f>
        <v>#REF!</v>
      </c>
      <c r="O12" s="25"/>
      <c r="P12" s="26"/>
      <c r="Q12" s="27"/>
    </row>
    <row r="13" spans="1:17" s="28" customFormat="1" ht="12" customHeight="1" hidden="1">
      <c r="A13" s="29"/>
      <c r="B13" s="30" t="s">
        <v>13</v>
      </c>
      <c r="C13" s="29">
        <v>613400</v>
      </c>
      <c r="D13" s="24">
        <f>'[1]DETALJNI PRIKAZ'!K15+'[1]DETALJNI PRIKAZ'!K46+'[1]DETALJNI PRIKAZ'!K79+'[1]DETALJNI PRIKAZ'!K114+'[1]DETALJNI PRIKAZ'!K149+'[1]DETALJNI PRIKAZ'!K178+'[1]DETALJNI PRIKAZ'!K208+'[1]DETALJNI PRIKAZ'!K238+'[1]DETALJNI PRIKAZ'!K268+'[1]DETALJNI PRIKAZ'!K298+'[1]DETALJNI PRIKAZ'!K327+'[1]DETALJNI PRIKAZ'!K357+'[1]DETALJNI PRIKAZ'!K393+'[1]DETALJNI PRIKAZ'!K423+'[1]DETALJNI PRIKAZ'!K455+'[1]DETALJNI PRIKAZ'!K487+'[1]DETALJNI PRIKAZ'!K517+'[1]DETALJNI PRIKAZ'!K547+'[1]DETALJNI PRIKAZ'!K588+'[1]DETALJNI PRIKAZ'!K618+'[1]DETALJNI PRIKAZ'!K648+'[1]DETALJNI PRIKAZ'!K678+'[1]DETALJNI PRIKAZ'!K708+'[1]DETALJNI PRIKAZ'!K758+'[1]DETALJNI PRIKAZ'!K788+'[1]DETALJNI PRIKAZ'!K823+'[1]DETALJNI PRIKAZ'!K863+'[1]DETALJNI PRIKAZ'!K893+'[1]DETALJNI PRIKAZ'!K923+'[1]DETALJNI PRIKAZ'!K981+'[1]DETALJNI PRIKAZ'!K1014+'[1]DETALJNI PRIKAZ'!K1046+'[1]DETALJNI PRIKAZ'!K1076+'[1]DETALJNI PRIKAZ'!K1106+'[1]DETALJNI PRIKAZ'!K1137+'[1]DETALJNI PRIKAZ'!K1179+'[1]DETALJNI PRIKAZ'!K1209+'[1]DETALJNI PRIKAZ'!K1241+'[1]DETALJNI PRIKAZ'!K1271+'[1]DETALJNI PRIKAZ'!K1301+'[1]DETALJNI PRIKAZ'!K1331+'[1]DETALJNI PRIKAZ'!K1361+'[1]DETALJNI PRIKAZ'!K1391+'[1]DETALJNI PRIKAZ'!K1421</f>
        <v>33924532.61927945</v>
      </c>
      <c r="E13" s="24"/>
      <c r="F13" s="24"/>
      <c r="G13" s="24"/>
      <c r="H13" s="24"/>
      <c r="I13" s="24"/>
      <c r="J13" s="24"/>
      <c r="K13" s="24"/>
      <c r="L13" s="24"/>
      <c r="M13" s="24"/>
      <c r="N13" s="24" t="e">
        <f>'[1]DETALJNI PRIKAZ'!L15+'[1]DETALJNI PRIKAZ'!L46+'[1]DETALJNI PRIKAZ'!L79+'[1]DETALJNI PRIKAZ'!L114+'[1]DETALJNI PRIKAZ'!L149+'[1]DETALJNI PRIKAZ'!L178+'[1]DETALJNI PRIKAZ'!L208+'[1]DETALJNI PRIKAZ'!L238+'[1]DETALJNI PRIKAZ'!L268+'[1]DETALJNI PRIKAZ'!L298+'[1]DETALJNI PRIKAZ'!L327+'[1]DETALJNI PRIKAZ'!L357+'[1]DETALJNI PRIKAZ'!L393+'[1]DETALJNI PRIKAZ'!L423+'[1]DETALJNI PRIKAZ'!L455+'[1]DETALJNI PRIKAZ'!L487+'[1]DETALJNI PRIKAZ'!L517+'[1]DETALJNI PRIKAZ'!L547+'[1]DETALJNI PRIKAZ'!L588+'[1]DETALJNI PRIKAZ'!L618+'[1]DETALJNI PRIKAZ'!L648+'[1]DETALJNI PRIKAZ'!L678+'[1]DETALJNI PRIKAZ'!L708+'[1]DETALJNI PRIKAZ'!L758+'[1]DETALJNI PRIKAZ'!L788+'[1]DETALJNI PRIKAZ'!L823+'[1]DETALJNI PRIKAZ'!L863+'[1]DETALJNI PRIKAZ'!L893+'[1]DETALJNI PRIKAZ'!L923+'[1]DETALJNI PRIKAZ'!L981+'[1]DETALJNI PRIKAZ'!L1014+'[1]DETALJNI PRIKAZ'!L1046+'[1]DETALJNI PRIKAZ'!L1076+'[1]DETALJNI PRIKAZ'!L1106+'[1]DETALJNI PRIKAZ'!L1137+'[1]DETALJNI PRIKAZ'!L1179+'[1]DETALJNI PRIKAZ'!L1209+'[1]DETALJNI PRIKAZ'!L1241+'[1]DETALJNI PRIKAZ'!L1271+'[1]DETALJNI PRIKAZ'!L1301+'[1]DETALJNI PRIKAZ'!L1331+'[1]DETALJNI PRIKAZ'!L1361+'[1]DETALJNI PRIKAZ'!L1391+'[1]DETALJNI PRIKAZ'!L1421</f>
        <v>#REF!</v>
      </c>
      <c r="O13" s="25"/>
      <c r="P13" s="26"/>
      <c r="Q13" s="27"/>
    </row>
    <row r="14" spans="1:17" s="28" customFormat="1" ht="12" customHeight="1" hidden="1">
      <c r="A14" s="29"/>
      <c r="B14" s="30" t="s">
        <v>14</v>
      </c>
      <c r="C14" s="29">
        <v>613500</v>
      </c>
      <c r="D14" s="24">
        <f>'[1]DETALJNI PRIKAZ'!K16+'[1]DETALJNI PRIKAZ'!K47+'[1]DETALJNI PRIKAZ'!K80+'[1]DETALJNI PRIKAZ'!K115+'[1]DETALJNI PRIKAZ'!K150+'[1]DETALJNI PRIKAZ'!K179+'[1]DETALJNI PRIKAZ'!K209+'[1]DETALJNI PRIKAZ'!K239+'[1]DETALJNI PRIKAZ'!K269+'[1]DETALJNI PRIKAZ'!K299+'[1]DETALJNI PRIKAZ'!K328+'[1]DETALJNI PRIKAZ'!K358+'[1]DETALJNI PRIKAZ'!K394+'[1]DETALJNI PRIKAZ'!K424+'[1]DETALJNI PRIKAZ'!K456+'[1]DETALJNI PRIKAZ'!K488+'[1]DETALJNI PRIKAZ'!K518+'[1]DETALJNI PRIKAZ'!K548+'[1]DETALJNI PRIKAZ'!K589+'[1]DETALJNI PRIKAZ'!K619+'[1]DETALJNI PRIKAZ'!K649+'[1]DETALJNI PRIKAZ'!K679+'[1]DETALJNI PRIKAZ'!K709+'[1]DETALJNI PRIKAZ'!K759+'[1]DETALJNI PRIKAZ'!K789+'[1]DETALJNI PRIKAZ'!K824+'[1]DETALJNI PRIKAZ'!K864+'[1]DETALJNI PRIKAZ'!K894+'[1]DETALJNI PRIKAZ'!K924+'[1]DETALJNI PRIKAZ'!K982+'[1]DETALJNI PRIKAZ'!K1015+'[1]DETALJNI PRIKAZ'!K1047+'[1]DETALJNI PRIKAZ'!K1077+'[1]DETALJNI PRIKAZ'!K1107+'[1]DETALJNI PRIKAZ'!K1138+'[1]DETALJNI PRIKAZ'!K1180+'[1]DETALJNI PRIKAZ'!K1210+'[1]DETALJNI PRIKAZ'!K1242+'[1]DETALJNI PRIKAZ'!K1272+'[1]DETALJNI PRIKAZ'!K1302+'[1]DETALJNI PRIKAZ'!K1332+'[1]DETALJNI PRIKAZ'!K1362+'[1]DETALJNI PRIKAZ'!K1392+'[1]DETALJNI PRIKAZ'!K1422</f>
        <v>13304144.109055508</v>
      </c>
      <c r="E14" s="24"/>
      <c r="F14" s="24"/>
      <c r="G14" s="24"/>
      <c r="H14" s="24"/>
      <c r="I14" s="24"/>
      <c r="J14" s="24"/>
      <c r="K14" s="24"/>
      <c r="L14" s="24"/>
      <c r="M14" s="24"/>
      <c r="N14" s="24" t="e">
        <f>'[1]DETALJNI PRIKAZ'!L16+'[1]DETALJNI PRIKAZ'!L47+'[1]DETALJNI PRIKAZ'!L80+'[1]DETALJNI PRIKAZ'!L115+'[1]DETALJNI PRIKAZ'!L150+'[1]DETALJNI PRIKAZ'!L179+'[1]DETALJNI PRIKAZ'!L209+'[1]DETALJNI PRIKAZ'!L239+'[1]DETALJNI PRIKAZ'!L269+'[1]DETALJNI PRIKAZ'!L299+'[1]DETALJNI PRIKAZ'!L328+'[1]DETALJNI PRIKAZ'!L358+'[1]DETALJNI PRIKAZ'!L394+'[1]DETALJNI PRIKAZ'!L424+'[1]DETALJNI PRIKAZ'!L456+'[1]DETALJNI PRIKAZ'!L488+'[1]DETALJNI PRIKAZ'!L518+'[1]DETALJNI PRIKAZ'!L548+'[1]DETALJNI PRIKAZ'!L589+'[1]DETALJNI PRIKAZ'!L619+'[1]DETALJNI PRIKAZ'!L649+'[1]DETALJNI PRIKAZ'!L679+'[1]DETALJNI PRIKAZ'!L709+'[1]DETALJNI PRIKAZ'!L759+'[1]DETALJNI PRIKAZ'!L789+'[1]DETALJNI PRIKAZ'!L824+'[1]DETALJNI PRIKAZ'!L864+'[1]DETALJNI PRIKAZ'!L894+'[1]DETALJNI PRIKAZ'!L924+'[1]DETALJNI PRIKAZ'!L982+'[1]DETALJNI PRIKAZ'!L1015+'[1]DETALJNI PRIKAZ'!L1047+'[1]DETALJNI PRIKAZ'!L1077+'[1]DETALJNI PRIKAZ'!L1107+'[1]DETALJNI PRIKAZ'!L1138+'[1]DETALJNI PRIKAZ'!L1180+'[1]DETALJNI PRIKAZ'!L1210+'[1]DETALJNI PRIKAZ'!L1242+'[1]DETALJNI PRIKAZ'!L1272+'[1]DETALJNI PRIKAZ'!L1302+'[1]DETALJNI PRIKAZ'!L1332+'[1]DETALJNI PRIKAZ'!L1362+'[1]DETALJNI PRIKAZ'!L1392+'[1]DETALJNI PRIKAZ'!L1422</f>
        <v>#REF!</v>
      </c>
      <c r="O14" s="25"/>
      <c r="P14" s="26"/>
      <c r="Q14" s="27"/>
    </row>
    <row r="15" spans="1:17" s="28" customFormat="1" ht="12" customHeight="1" hidden="1">
      <c r="A15" s="29"/>
      <c r="B15" s="30" t="s">
        <v>15</v>
      </c>
      <c r="C15" s="29">
        <v>613600</v>
      </c>
      <c r="D15" s="24" t="e">
        <f>'[1]DETALJNI PRIKAZ'!K17+'[1]DETALJNI PRIKAZ'!K48+'[1]DETALJNI PRIKAZ'!K81+'[1]DETALJNI PRIKAZ'!K116+'[1]DETALJNI PRIKAZ'!K151+'[1]DETALJNI PRIKAZ'!K180+'[1]DETALJNI PRIKAZ'!K210+'[1]DETALJNI PRIKAZ'!K240+'[1]DETALJNI PRIKAZ'!K270+'[1]DETALJNI PRIKAZ'!K300+'[1]DETALJNI PRIKAZ'!K329+'[1]DETALJNI PRIKAZ'!K359+'[1]DETALJNI PRIKAZ'!K395+'[1]DETALJNI PRIKAZ'!K425+'[1]DETALJNI PRIKAZ'!K457+'[1]DETALJNI PRIKAZ'!K489+'[1]DETALJNI PRIKAZ'!K519+'[1]DETALJNI PRIKAZ'!K549+'[1]DETALJNI PRIKAZ'!K590+'[1]DETALJNI PRIKAZ'!K620+'[1]DETALJNI PRIKAZ'!K650+'[1]DETALJNI PRIKAZ'!K680+'[1]DETALJNI PRIKAZ'!K710+'[1]DETALJNI PRIKAZ'!K760+'[1]DETALJNI PRIKAZ'!K790+'[1]DETALJNI PRIKAZ'!K825+'[1]DETALJNI PRIKAZ'!K865+'[1]DETALJNI PRIKAZ'!K895+'[1]DETALJNI PRIKAZ'!K925+'[1]DETALJNI PRIKAZ'!K983+'[1]DETALJNI PRIKAZ'!K1016+'[1]DETALJNI PRIKAZ'!K1048+'[1]DETALJNI PRIKAZ'!K1078+'[1]DETALJNI PRIKAZ'!K1108+'[1]DETALJNI PRIKAZ'!K1139+'[1]DETALJNI PRIKAZ'!K1181+'[1]DETALJNI PRIKAZ'!K1211+'[1]DETALJNI PRIKAZ'!K1243+'[1]DETALJNI PRIKAZ'!K1273+'[1]DETALJNI PRIKAZ'!K1303+'[1]DETALJNI PRIKAZ'!K1333+'[1]DETALJNI PRIKAZ'!K1363+'[1]DETALJNI PRIKAZ'!K1393+'[1]DETALJNI PRIKAZ'!K1423</f>
        <v>#REF!</v>
      </c>
      <c r="E15" s="24"/>
      <c r="F15" s="24"/>
      <c r="G15" s="24"/>
      <c r="H15" s="24"/>
      <c r="I15" s="24"/>
      <c r="J15" s="24"/>
      <c r="K15" s="24"/>
      <c r="L15" s="24"/>
      <c r="M15" s="24"/>
      <c r="N15" s="24" t="e">
        <f>'[1]DETALJNI PRIKAZ'!L17+'[1]DETALJNI PRIKAZ'!L48+'[1]DETALJNI PRIKAZ'!L81+'[1]DETALJNI PRIKAZ'!L116+'[1]DETALJNI PRIKAZ'!L151+'[1]DETALJNI PRIKAZ'!L180+'[1]DETALJNI PRIKAZ'!L210+'[1]DETALJNI PRIKAZ'!L240+'[1]DETALJNI PRIKAZ'!L270+'[1]DETALJNI PRIKAZ'!L300+'[1]DETALJNI PRIKAZ'!L329+'[1]DETALJNI PRIKAZ'!L359+'[1]DETALJNI PRIKAZ'!L395+'[1]DETALJNI PRIKAZ'!L425+'[1]DETALJNI PRIKAZ'!L457+'[1]DETALJNI PRIKAZ'!L489+'[1]DETALJNI PRIKAZ'!L519+'[1]DETALJNI PRIKAZ'!L549+'[1]DETALJNI PRIKAZ'!L590+'[1]DETALJNI PRIKAZ'!L620+'[1]DETALJNI PRIKAZ'!L650+'[1]DETALJNI PRIKAZ'!L680+'[1]DETALJNI PRIKAZ'!L710+'[1]DETALJNI PRIKAZ'!L760+'[1]DETALJNI PRIKAZ'!L790+'[1]DETALJNI PRIKAZ'!L825+'[1]DETALJNI PRIKAZ'!L865+'[1]DETALJNI PRIKAZ'!L895+'[1]DETALJNI PRIKAZ'!L925+'[1]DETALJNI PRIKAZ'!L983+'[1]DETALJNI PRIKAZ'!L1016+'[1]DETALJNI PRIKAZ'!L1048+'[1]DETALJNI PRIKAZ'!L1078+'[1]DETALJNI PRIKAZ'!L1108+'[1]DETALJNI PRIKAZ'!L1139+'[1]DETALJNI PRIKAZ'!L1181+'[1]DETALJNI PRIKAZ'!L1211+'[1]DETALJNI PRIKAZ'!L1243+'[1]DETALJNI PRIKAZ'!L1273+'[1]DETALJNI PRIKAZ'!L1303+'[1]DETALJNI PRIKAZ'!L1333+'[1]DETALJNI PRIKAZ'!L1363+'[1]DETALJNI PRIKAZ'!L1393+'[1]DETALJNI PRIKAZ'!L1423</f>
        <v>#REF!</v>
      </c>
      <c r="O15" s="25"/>
      <c r="P15" s="26"/>
      <c r="Q15" s="27"/>
    </row>
    <row r="16" spans="1:17" s="28" customFormat="1" ht="12" customHeight="1" hidden="1">
      <c r="A16" s="29"/>
      <c r="B16" s="30" t="s">
        <v>16</v>
      </c>
      <c r="C16" s="29">
        <v>613700</v>
      </c>
      <c r="D16" s="24">
        <f>'[1]DETALJNI PRIKAZ'!K18+'[1]DETALJNI PRIKAZ'!K49+'[1]DETALJNI PRIKAZ'!K82+'[1]DETALJNI PRIKAZ'!K117+'[1]DETALJNI PRIKAZ'!K152+'[1]DETALJNI PRIKAZ'!K181+'[1]DETALJNI PRIKAZ'!K211+'[1]DETALJNI PRIKAZ'!K241+'[1]DETALJNI PRIKAZ'!K271+'[1]DETALJNI PRIKAZ'!K301+'[1]DETALJNI PRIKAZ'!K330+'[1]DETALJNI PRIKAZ'!K360+'[1]DETALJNI PRIKAZ'!K396+'[1]DETALJNI PRIKAZ'!K426+'[1]DETALJNI PRIKAZ'!K458+'[1]DETALJNI PRIKAZ'!K490+'[1]DETALJNI PRIKAZ'!K520+'[1]DETALJNI PRIKAZ'!K550+'[1]DETALJNI PRIKAZ'!K591+'[1]DETALJNI PRIKAZ'!K621+'[1]DETALJNI PRIKAZ'!K651+'[1]DETALJNI PRIKAZ'!K681+'[1]DETALJNI PRIKAZ'!K711+'[1]DETALJNI PRIKAZ'!K761+'[1]DETALJNI PRIKAZ'!K791+'[1]DETALJNI PRIKAZ'!K826+'[1]DETALJNI PRIKAZ'!K866+'[1]DETALJNI PRIKAZ'!K896+'[1]DETALJNI PRIKAZ'!K926+'[1]DETALJNI PRIKAZ'!K984+'[1]DETALJNI PRIKAZ'!K1017+'[1]DETALJNI PRIKAZ'!K1049+'[1]DETALJNI PRIKAZ'!K1079+'[1]DETALJNI PRIKAZ'!K1109+'[1]DETALJNI PRIKAZ'!K1140+'[1]DETALJNI PRIKAZ'!K1182+'[1]DETALJNI PRIKAZ'!K1212+'[1]DETALJNI PRIKAZ'!K1244+'[1]DETALJNI PRIKAZ'!K1274+'[1]DETALJNI PRIKAZ'!K1304+'[1]DETALJNI PRIKAZ'!K1334+'[1]DETALJNI PRIKAZ'!K1364+'[1]DETALJNI PRIKAZ'!K1394+'[1]DETALJNI PRIKAZ'!K1424</f>
        <v>22121567.6728335</v>
      </c>
      <c r="E16" s="24"/>
      <c r="F16" s="24"/>
      <c r="G16" s="24"/>
      <c r="H16" s="24"/>
      <c r="I16" s="24"/>
      <c r="J16" s="24"/>
      <c r="K16" s="24"/>
      <c r="L16" s="24"/>
      <c r="M16" s="24"/>
      <c r="N16" s="24" t="e">
        <f>'[1]DETALJNI PRIKAZ'!L18+'[1]DETALJNI PRIKAZ'!L49+'[1]DETALJNI PRIKAZ'!L82+'[1]DETALJNI PRIKAZ'!L117+'[1]DETALJNI PRIKAZ'!L152+'[1]DETALJNI PRIKAZ'!L181+'[1]DETALJNI PRIKAZ'!L211+'[1]DETALJNI PRIKAZ'!L241+'[1]DETALJNI PRIKAZ'!L271+'[1]DETALJNI PRIKAZ'!L301+'[1]DETALJNI PRIKAZ'!L330+'[1]DETALJNI PRIKAZ'!L360+'[1]DETALJNI PRIKAZ'!L396+'[1]DETALJNI PRIKAZ'!L426+'[1]DETALJNI PRIKAZ'!L458+'[1]DETALJNI PRIKAZ'!L490+'[1]DETALJNI PRIKAZ'!L520+'[1]DETALJNI PRIKAZ'!L550+'[1]DETALJNI PRIKAZ'!L591+'[1]DETALJNI PRIKAZ'!L621+'[1]DETALJNI PRIKAZ'!L651+'[1]DETALJNI PRIKAZ'!L681+'[1]DETALJNI PRIKAZ'!L711+'[1]DETALJNI PRIKAZ'!L761+'[1]DETALJNI PRIKAZ'!L791+'[1]DETALJNI PRIKAZ'!L826+'[1]DETALJNI PRIKAZ'!L866+'[1]DETALJNI PRIKAZ'!L896+'[1]DETALJNI PRIKAZ'!L926+'[1]DETALJNI PRIKAZ'!L984+'[1]DETALJNI PRIKAZ'!L1017+'[1]DETALJNI PRIKAZ'!L1049+'[1]DETALJNI PRIKAZ'!L1079+'[1]DETALJNI PRIKAZ'!L1109+'[1]DETALJNI PRIKAZ'!L1140+'[1]DETALJNI PRIKAZ'!L1182+'[1]DETALJNI PRIKAZ'!L1212+'[1]DETALJNI PRIKAZ'!L1244+'[1]DETALJNI PRIKAZ'!L1274+'[1]DETALJNI PRIKAZ'!L1304+'[1]DETALJNI PRIKAZ'!L1334+'[1]DETALJNI PRIKAZ'!L1364+'[1]DETALJNI PRIKAZ'!L1394+'[1]DETALJNI PRIKAZ'!L1424</f>
        <v>#REF!</v>
      </c>
      <c r="O16" s="25"/>
      <c r="P16" s="26"/>
      <c r="Q16" s="27"/>
    </row>
    <row r="17" spans="1:17" s="28" customFormat="1" ht="12" customHeight="1" hidden="1">
      <c r="A17" s="29"/>
      <c r="B17" s="30" t="s">
        <v>17</v>
      </c>
      <c r="C17" s="29">
        <v>613800</v>
      </c>
      <c r="D17" s="24">
        <f>'[1]DETALJNI PRIKAZ'!K19+'[1]DETALJNI PRIKAZ'!K50+'[1]DETALJNI PRIKAZ'!K83+'[1]DETALJNI PRIKAZ'!K118+'[1]DETALJNI PRIKAZ'!K153+'[1]DETALJNI PRIKAZ'!K182+'[1]DETALJNI PRIKAZ'!K212+'[1]DETALJNI PRIKAZ'!K242+'[1]DETALJNI PRIKAZ'!K272+'[1]DETALJNI PRIKAZ'!K302+'[1]DETALJNI PRIKAZ'!K331+'[1]DETALJNI PRIKAZ'!K361+'[1]DETALJNI PRIKAZ'!K397+'[1]DETALJNI PRIKAZ'!K427+'[1]DETALJNI PRIKAZ'!K459+'[1]DETALJNI PRIKAZ'!K491+'[1]DETALJNI PRIKAZ'!K521+'[1]DETALJNI PRIKAZ'!K551+'[1]DETALJNI PRIKAZ'!K592+'[1]DETALJNI PRIKAZ'!K622+'[1]DETALJNI PRIKAZ'!K652+'[1]DETALJNI PRIKAZ'!K682+'[1]DETALJNI PRIKAZ'!K712+'[1]DETALJNI PRIKAZ'!K762+'[1]DETALJNI PRIKAZ'!K792+'[1]DETALJNI PRIKAZ'!K827+'[1]DETALJNI PRIKAZ'!K867+'[1]DETALJNI PRIKAZ'!K897+'[1]DETALJNI PRIKAZ'!K927+'[1]DETALJNI PRIKAZ'!K985+'[1]DETALJNI PRIKAZ'!K1018+'[1]DETALJNI PRIKAZ'!K1050+'[1]DETALJNI PRIKAZ'!K1080+'[1]DETALJNI PRIKAZ'!K1110+'[1]DETALJNI PRIKAZ'!K1141+'[1]DETALJNI PRIKAZ'!K1183+'[1]DETALJNI PRIKAZ'!K1213+'[1]DETALJNI PRIKAZ'!K1245+'[1]DETALJNI PRIKAZ'!K1275+'[1]DETALJNI PRIKAZ'!K1305+'[1]DETALJNI PRIKAZ'!K1335+'[1]DETALJNI PRIKAZ'!K1365+'[1]DETALJNI PRIKAZ'!K1395+'[1]DETALJNI PRIKAZ'!K1425</f>
        <v>3074827.711845692</v>
      </c>
      <c r="E17" s="24"/>
      <c r="F17" s="24"/>
      <c r="G17" s="24"/>
      <c r="H17" s="24"/>
      <c r="I17" s="24"/>
      <c r="J17" s="24"/>
      <c r="K17" s="24"/>
      <c r="L17" s="24"/>
      <c r="M17" s="24"/>
      <c r="N17" s="24" t="e">
        <f>'[1]DETALJNI PRIKAZ'!L19+'[1]DETALJNI PRIKAZ'!L50+'[1]DETALJNI PRIKAZ'!L83+'[1]DETALJNI PRIKAZ'!L118+'[1]DETALJNI PRIKAZ'!L153+'[1]DETALJNI PRIKAZ'!L182+'[1]DETALJNI PRIKAZ'!L212+'[1]DETALJNI PRIKAZ'!L242+'[1]DETALJNI PRIKAZ'!L272+'[1]DETALJNI PRIKAZ'!L302+'[1]DETALJNI PRIKAZ'!L331+'[1]DETALJNI PRIKAZ'!L361+'[1]DETALJNI PRIKAZ'!L397+'[1]DETALJNI PRIKAZ'!L427+'[1]DETALJNI PRIKAZ'!L459+'[1]DETALJNI PRIKAZ'!L491+'[1]DETALJNI PRIKAZ'!L521+'[1]DETALJNI PRIKAZ'!L551+'[1]DETALJNI PRIKAZ'!L592+'[1]DETALJNI PRIKAZ'!L622+'[1]DETALJNI PRIKAZ'!L652+'[1]DETALJNI PRIKAZ'!L682+'[1]DETALJNI PRIKAZ'!L712+'[1]DETALJNI PRIKAZ'!L762+'[1]DETALJNI PRIKAZ'!L792+'[1]DETALJNI PRIKAZ'!L827+'[1]DETALJNI PRIKAZ'!L867+'[1]DETALJNI PRIKAZ'!L897+'[1]DETALJNI PRIKAZ'!L927+'[1]DETALJNI PRIKAZ'!L985+'[1]DETALJNI PRIKAZ'!L1018+'[1]DETALJNI PRIKAZ'!L1050+'[1]DETALJNI PRIKAZ'!L1080+'[1]DETALJNI PRIKAZ'!L1110+'[1]DETALJNI PRIKAZ'!L1141+'[1]DETALJNI PRIKAZ'!L1183+'[1]DETALJNI PRIKAZ'!L1213+'[1]DETALJNI PRIKAZ'!L1245+'[1]DETALJNI PRIKAZ'!L1275+'[1]DETALJNI PRIKAZ'!L1305+'[1]DETALJNI PRIKAZ'!L1335+'[1]DETALJNI PRIKAZ'!L1365+'[1]DETALJNI PRIKAZ'!L1395+'[1]DETALJNI PRIKAZ'!L1425</f>
        <v>#REF!</v>
      </c>
      <c r="O17" s="25"/>
      <c r="P17" s="26"/>
      <c r="Q17" s="27"/>
    </row>
    <row r="18" spans="1:17" s="28" customFormat="1" ht="12" customHeight="1" hidden="1">
      <c r="A18" s="29"/>
      <c r="B18" s="30" t="s">
        <v>18</v>
      </c>
      <c r="C18" s="29">
        <v>613900</v>
      </c>
      <c r="D18" s="24">
        <f>'[1]DETALJNI PRIKAZ'!K20+'[1]DETALJNI PRIKAZ'!K51+'[1]DETALJNI PRIKAZ'!K84+'[1]DETALJNI PRIKAZ'!K119+'[1]DETALJNI PRIKAZ'!K154+'[1]DETALJNI PRIKAZ'!K183+'[1]DETALJNI PRIKAZ'!K213+'[1]DETALJNI PRIKAZ'!K243+'[1]DETALJNI PRIKAZ'!K273+'[1]DETALJNI PRIKAZ'!K303+'[1]DETALJNI PRIKAZ'!K332+'[1]DETALJNI PRIKAZ'!K362+'[1]DETALJNI PRIKAZ'!K398+'[1]DETALJNI PRIKAZ'!K428+'[1]DETALJNI PRIKAZ'!K460+'[1]DETALJNI PRIKAZ'!K492+'[1]DETALJNI PRIKAZ'!K522+'[1]DETALJNI PRIKAZ'!K552+'[1]DETALJNI PRIKAZ'!K593+'[1]DETALJNI PRIKAZ'!K623+'[1]DETALJNI PRIKAZ'!K653+'[1]DETALJNI PRIKAZ'!K683+'[1]DETALJNI PRIKAZ'!K713+'[1]DETALJNI PRIKAZ'!K763+'[1]DETALJNI PRIKAZ'!K793+'[1]DETALJNI PRIKAZ'!K828+'[1]DETALJNI PRIKAZ'!K868+'[1]DETALJNI PRIKAZ'!K898+'[1]DETALJNI PRIKAZ'!K928+'[1]DETALJNI PRIKAZ'!K986+'[1]DETALJNI PRIKAZ'!K1019+'[1]DETALJNI PRIKAZ'!K1051+'[1]DETALJNI PRIKAZ'!K1081+'[1]DETALJNI PRIKAZ'!K1111+'[1]DETALJNI PRIKAZ'!K1142+'[1]DETALJNI PRIKAZ'!K1184+'[1]DETALJNI PRIKAZ'!K1214+'[1]DETALJNI PRIKAZ'!K1246+'[1]DETALJNI PRIKAZ'!K1276+'[1]DETALJNI PRIKAZ'!K1306+'[1]DETALJNI PRIKAZ'!K1336+'[1]DETALJNI PRIKAZ'!K1366+'[1]DETALJNI PRIKAZ'!K1396+'[1]DETALJNI PRIKAZ'!K1426</f>
        <v>41887053.807205476</v>
      </c>
      <c r="E18" s="24"/>
      <c r="F18" s="24"/>
      <c r="G18" s="24"/>
      <c r="H18" s="24"/>
      <c r="I18" s="24"/>
      <c r="J18" s="24"/>
      <c r="K18" s="24"/>
      <c r="L18" s="24"/>
      <c r="M18" s="24"/>
      <c r="N18" s="24" t="e">
        <f>'[1]DETALJNI PRIKAZ'!L20+'[1]DETALJNI PRIKAZ'!L51+'[1]DETALJNI PRIKAZ'!L84+'[1]DETALJNI PRIKAZ'!L119+'[1]DETALJNI PRIKAZ'!L154+'[1]DETALJNI PRIKAZ'!L183+'[1]DETALJNI PRIKAZ'!L213+'[1]DETALJNI PRIKAZ'!L243+'[1]DETALJNI PRIKAZ'!L273+'[1]DETALJNI PRIKAZ'!L303+'[1]DETALJNI PRIKAZ'!L332+'[1]DETALJNI PRIKAZ'!L362+'[1]DETALJNI PRIKAZ'!L398+'[1]DETALJNI PRIKAZ'!L428+'[1]DETALJNI PRIKAZ'!L460+'[1]DETALJNI PRIKAZ'!L492+'[1]DETALJNI PRIKAZ'!L522+'[1]DETALJNI PRIKAZ'!L552+'[1]DETALJNI PRIKAZ'!L593+'[1]DETALJNI PRIKAZ'!L623+'[1]DETALJNI PRIKAZ'!L653+'[1]DETALJNI PRIKAZ'!L683+'[1]DETALJNI PRIKAZ'!L713+'[1]DETALJNI PRIKAZ'!L763+'[1]DETALJNI PRIKAZ'!L793+'[1]DETALJNI PRIKAZ'!L828+'[1]DETALJNI PRIKAZ'!L868+'[1]DETALJNI PRIKAZ'!L898+'[1]DETALJNI PRIKAZ'!L928+'[1]DETALJNI PRIKAZ'!L986+'[1]DETALJNI PRIKAZ'!L1019+'[1]DETALJNI PRIKAZ'!L1051+'[1]DETALJNI PRIKAZ'!L1081+'[1]DETALJNI PRIKAZ'!L1111+'[1]DETALJNI PRIKAZ'!L1142+'[1]DETALJNI PRIKAZ'!L1184+'[1]DETALJNI PRIKAZ'!L1214+'[1]DETALJNI PRIKAZ'!L1246+'[1]DETALJNI PRIKAZ'!L1276+'[1]DETALJNI PRIKAZ'!L1306+'[1]DETALJNI PRIKAZ'!L1336+'[1]DETALJNI PRIKAZ'!L1366+'[1]DETALJNI PRIKAZ'!L1396+'[1]DETALJNI PRIKAZ'!L1426</f>
        <v>#REF!</v>
      </c>
      <c r="O18" s="25"/>
      <c r="P18" s="26"/>
      <c r="Q18" s="27"/>
    </row>
    <row r="19" spans="1:17" s="21" customFormat="1" ht="12" customHeight="1" hidden="1">
      <c r="A19" s="31"/>
      <c r="B19" s="32" t="s">
        <v>19</v>
      </c>
      <c r="C19" s="31" t="s">
        <v>20</v>
      </c>
      <c r="D19" s="17">
        <f>'[1]DETALJNI PRIKAZ'!K21+'[1]DETALJNI PRIKAZ'!K52+'[1]DETALJNI PRIKAZ'!K85+'[1]DETALJNI PRIKAZ'!K120+'[1]DETALJNI PRIKAZ'!K155+'[1]DETALJNI PRIKAZ'!K184+'[1]DETALJNI PRIKAZ'!K214+'[1]DETALJNI PRIKAZ'!K244+'[1]DETALJNI PRIKAZ'!K274+'[1]DETALJNI PRIKAZ'!K304+'[1]DETALJNI PRIKAZ'!K333+'[1]DETALJNI PRIKAZ'!K363+'[1]DETALJNI PRIKAZ'!K399+'[1]DETALJNI PRIKAZ'!K429+'[1]DETALJNI PRIKAZ'!K461+'[1]DETALJNI PRIKAZ'!K493+'[1]DETALJNI PRIKAZ'!K523+'[1]DETALJNI PRIKAZ'!K553+'[1]DETALJNI PRIKAZ'!K594+'[1]DETALJNI PRIKAZ'!K624+'[1]DETALJNI PRIKAZ'!K654+'[1]DETALJNI PRIKAZ'!K684+'[1]DETALJNI PRIKAZ'!K714+'[1]DETALJNI PRIKAZ'!K764+'[1]DETALJNI PRIKAZ'!K794+'[1]DETALJNI PRIKAZ'!K829+'[1]DETALJNI PRIKAZ'!K869+'[1]DETALJNI PRIKAZ'!K899+'[1]DETALJNI PRIKAZ'!K929+'[1]DETALJNI PRIKAZ'!K987+'[1]DETALJNI PRIKAZ'!K1020+'[1]DETALJNI PRIKAZ'!K1052+'[1]DETALJNI PRIKAZ'!K1082+'[1]DETALJNI PRIKAZ'!K1112+'[1]DETALJNI PRIKAZ'!K1143+'[1]DETALJNI PRIKAZ'!K1185+'[1]DETALJNI PRIKAZ'!K1215+'[1]DETALJNI PRIKAZ'!K1247+'[1]DETALJNI PRIKAZ'!K1277+'[1]DETALJNI PRIKAZ'!K1307+'[1]DETALJNI PRIKAZ'!K1337+'[1]DETALJNI PRIKAZ'!K1367+'[1]DETALJNI PRIKAZ'!K1397+'[1]DETALJNI PRIKAZ'!K1427</f>
        <v>70464894.64654332</v>
      </c>
      <c r="E19" s="17"/>
      <c r="F19" s="17"/>
      <c r="G19" s="17"/>
      <c r="H19" s="17"/>
      <c r="I19" s="17"/>
      <c r="J19" s="17"/>
      <c r="K19" s="17"/>
      <c r="L19" s="17"/>
      <c r="M19" s="17"/>
      <c r="N19" s="17" t="e">
        <f>'[1]DETALJNI PRIKAZ'!L21+'[1]DETALJNI PRIKAZ'!L52+'[1]DETALJNI PRIKAZ'!L85+'[1]DETALJNI PRIKAZ'!L120+'[1]DETALJNI PRIKAZ'!L155+'[1]DETALJNI PRIKAZ'!L184+'[1]DETALJNI PRIKAZ'!L214+'[1]DETALJNI PRIKAZ'!L244+'[1]DETALJNI PRIKAZ'!L274+'[1]DETALJNI PRIKAZ'!L304+'[1]DETALJNI PRIKAZ'!L333+'[1]DETALJNI PRIKAZ'!L363+'[1]DETALJNI PRIKAZ'!L399+'[1]DETALJNI PRIKAZ'!L429+'[1]DETALJNI PRIKAZ'!L461+'[1]DETALJNI PRIKAZ'!L493+'[1]DETALJNI PRIKAZ'!L523+'[1]DETALJNI PRIKAZ'!L553+'[1]DETALJNI PRIKAZ'!L594+'[1]DETALJNI PRIKAZ'!L624+'[1]DETALJNI PRIKAZ'!L654+'[1]DETALJNI PRIKAZ'!L684+'[1]DETALJNI PRIKAZ'!L714+'[1]DETALJNI PRIKAZ'!L764+'[1]DETALJNI PRIKAZ'!L794+'[1]DETALJNI PRIKAZ'!L829+'[1]DETALJNI PRIKAZ'!L869+'[1]DETALJNI PRIKAZ'!L899+'[1]DETALJNI PRIKAZ'!L929+'[1]DETALJNI PRIKAZ'!L987+'[1]DETALJNI PRIKAZ'!L1020+'[1]DETALJNI PRIKAZ'!L1052+'[1]DETALJNI PRIKAZ'!L1082+'[1]DETALJNI PRIKAZ'!L1112+'[1]DETALJNI PRIKAZ'!L1143+'[1]DETALJNI PRIKAZ'!L1185+'[1]DETALJNI PRIKAZ'!L1215+'[1]DETALJNI PRIKAZ'!L1247+'[1]DETALJNI PRIKAZ'!L1277+'[1]DETALJNI PRIKAZ'!L1307+'[1]DETALJNI PRIKAZ'!L1337+'[1]DETALJNI PRIKAZ'!L1367+'[1]DETALJNI PRIKAZ'!L1397+'[1]DETALJNI PRIKAZ'!L1427</f>
        <v>#REF!</v>
      </c>
      <c r="O19" s="18"/>
      <c r="P19" s="19"/>
      <c r="Q19" s="20"/>
    </row>
    <row r="20" spans="1:17" s="21" customFormat="1" ht="12" customHeight="1" hidden="1">
      <c r="A20" s="33"/>
      <c r="B20" s="23" t="s">
        <v>21</v>
      </c>
      <c r="C20" s="33">
        <v>821100</v>
      </c>
      <c r="D20" s="24" t="e">
        <f>'[1]DETALJNI PRIKAZ'!K22+'[1]DETALJNI PRIKAZ'!K53+'[1]DETALJNI PRIKAZ'!K86+'[1]DETALJNI PRIKAZ'!K121+'[1]DETALJNI PRIKAZ'!K156+'[1]DETALJNI PRIKAZ'!K185+'[1]DETALJNI PRIKAZ'!K215+'[1]DETALJNI PRIKAZ'!K245+'[1]DETALJNI PRIKAZ'!K275+'[1]DETALJNI PRIKAZ'!K305+'[1]DETALJNI PRIKAZ'!K334+'[1]DETALJNI PRIKAZ'!K364+'[1]DETALJNI PRIKAZ'!K400+'[1]DETALJNI PRIKAZ'!K430+'[1]DETALJNI PRIKAZ'!K462+'[1]DETALJNI PRIKAZ'!K494+'[1]DETALJNI PRIKAZ'!K524+'[1]DETALJNI PRIKAZ'!K554+'[1]DETALJNI PRIKAZ'!K595+'[1]DETALJNI PRIKAZ'!K625+'[1]DETALJNI PRIKAZ'!K655+'[1]DETALJNI PRIKAZ'!K685+'[1]DETALJNI PRIKAZ'!K715+'[1]DETALJNI PRIKAZ'!K765+'[1]DETALJNI PRIKAZ'!K795+'[1]DETALJNI PRIKAZ'!K830+'[1]DETALJNI PRIKAZ'!K870+'[1]DETALJNI PRIKAZ'!K900+'[1]DETALJNI PRIKAZ'!K930+'[1]DETALJNI PRIKAZ'!K988+'[1]DETALJNI PRIKAZ'!K1021+'[1]DETALJNI PRIKAZ'!K1053+'[1]DETALJNI PRIKAZ'!K1083+'[1]DETALJNI PRIKAZ'!K1113+'[1]DETALJNI PRIKAZ'!K1144+'[1]DETALJNI PRIKAZ'!K1186+'[1]DETALJNI PRIKAZ'!K1216+'[1]DETALJNI PRIKAZ'!K1248+'[1]DETALJNI PRIKAZ'!K1278+'[1]DETALJNI PRIKAZ'!K1308+'[1]DETALJNI PRIKAZ'!K1338+'[1]DETALJNI PRIKAZ'!K1368+'[1]DETALJNI PRIKAZ'!K1398+'[1]DETALJNI PRIKAZ'!K1428</f>
        <v>#REF!</v>
      </c>
      <c r="E20" s="24"/>
      <c r="F20" s="24"/>
      <c r="G20" s="24"/>
      <c r="H20" s="24"/>
      <c r="I20" s="24"/>
      <c r="J20" s="24"/>
      <c r="K20" s="24"/>
      <c r="L20" s="24"/>
      <c r="M20" s="24"/>
      <c r="N20" s="24" t="e">
        <f>'[1]DETALJNI PRIKAZ'!L22+'[1]DETALJNI PRIKAZ'!L53+'[1]DETALJNI PRIKAZ'!L86+'[1]DETALJNI PRIKAZ'!L121+'[1]DETALJNI PRIKAZ'!L156+'[1]DETALJNI PRIKAZ'!L185+'[1]DETALJNI PRIKAZ'!L215+'[1]DETALJNI PRIKAZ'!L245+'[1]DETALJNI PRIKAZ'!L275+'[1]DETALJNI PRIKAZ'!L305+'[1]DETALJNI PRIKAZ'!L334+'[1]DETALJNI PRIKAZ'!L364+'[1]DETALJNI PRIKAZ'!L400+'[1]DETALJNI PRIKAZ'!L430+'[1]DETALJNI PRIKAZ'!L462+'[1]DETALJNI PRIKAZ'!L494+'[1]DETALJNI PRIKAZ'!L524+'[1]DETALJNI PRIKAZ'!L554+'[1]DETALJNI PRIKAZ'!L595+'[1]DETALJNI PRIKAZ'!L625+'[1]DETALJNI PRIKAZ'!L655+'[1]DETALJNI PRIKAZ'!L685+'[1]DETALJNI PRIKAZ'!L715+'[1]DETALJNI PRIKAZ'!L765+'[1]DETALJNI PRIKAZ'!L795+'[1]DETALJNI PRIKAZ'!L830+'[1]DETALJNI PRIKAZ'!L870+'[1]DETALJNI PRIKAZ'!L900+'[1]DETALJNI PRIKAZ'!L930+'[1]DETALJNI PRIKAZ'!L988+'[1]DETALJNI PRIKAZ'!L1021+'[1]DETALJNI PRIKAZ'!L1053+'[1]DETALJNI PRIKAZ'!L1083+'[1]DETALJNI PRIKAZ'!L1113+'[1]DETALJNI PRIKAZ'!L1144+'[1]DETALJNI PRIKAZ'!L1186+'[1]DETALJNI PRIKAZ'!L1216+'[1]DETALJNI PRIKAZ'!L1248+'[1]DETALJNI PRIKAZ'!L1278+'[1]DETALJNI PRIKAZ'!L1308+'[1]DETALJNI PRIKAZ'!L1338+'[1]DETALJNI PRIKAZ'!L1368+'[1]DETALJNI PRIKAZ'!L1398+'[1]DETALJNI PRIKAZ'!L1428</f>
        <v>#REF!</v>
      </c>
      <c r="O20" s="25"/>
      <c r="P20" s="19"/>
      <c r="Q20" s="20"/>
    </row>
    <row r="21" spans="1:15" ht="12" customHeight="1" hidden="1">
      <c r="A21" s="33"/>
      <c r="B21" s="23" t="s">
        <v>22</v>
      </c>
      <c r="C21" s="33">
        <v>821200</v>
      </c>
      <c r="D21" s="24" t="e">
        <f>'[1]DETALJNI PRIKAZ'!K23+'[1]DETALJNI PRIKAZ'!K54+'[1]DETALJNI PRIKAZ'!K87+'[1]DETALJNI PRIKAZ'!K122+'[1]DETALJNI PRIKAZ'!K157+'[1]DETALJNI PRIKAZ'!K186+'[1]DETALJNI PRIKAZ'!K216+'[1]DETALJNI PRIKAZ'!K246+'[1]DETALJNI PRIKAZ'!K276+'[1]DETALJNI PRIKAZ'!K306+'[1]DETALJNI PRIKAZ'!K335+'[1]DETALJNI PRIKAZ'!K365+'[1]DETALJNI PRIKAZ'!K401+'[1]DETALJNI PRIKAZ'!K431+'[1]DETALJNI PRIKAZ'!K463+'[1]DETALJNI PRIKAZ'!K495+'[1]DETALJNI PRIKAZ'!K525+'[1]DETALJNI PRIKAZ'!K555+'[1]DETALJNI PRIKAZ'!K596+'[1]DETALJNI PRIKAZ'!K626+'[1]DETALJNI PRIKAZ'!K656+'[1]DETALJNI PRIKAZ'!K686+'[1]DETALJNI PRIKAZ'!K716+'[1]DETALJNI PRIKAZ'!K766+'[1]DETALJNI PRIKAZ'!K796+'[1]DETALJNI PRIKAZ'!K831+'[1]DETALJNI PRIKAZ'!K871+'[1]DETALJNI PRIKAZ'!K901+'[1]DETALJNI PRIKAZ'!K931+'[1]DETALJNI PRIKAZ'!K989+'[1]DETALJNI PRIKAZ'!K1022+'[1]DETALJNI PRIKAZ'!K1054+'[1]DETALJNI PRIKAZ'!K1084+'[1]DETALJNI PRIKAZ'!K1114+'[1]DETALJNI PRIKAZ'!K1145+'[1]DETALJNI PRIKAZ'!K1187+'[1]DETALJNI PRIKAZ'!K1217+'[1]DETALJNI PRIKAZ'!K1249+'[1]DETALJNI PRIKAZ'!K1279+'[1]DETALJNI PRIKAZ'!K1309+'[1]DETALJNI PRIKAZ'!K1339+'[1]DETALJNI PRIKAZ'!K1369+'[1]DETALJNI PRIKAZ'!K1399+'[1]DETALJNI PRIKAZ'!K1429</f>
        <v>#REF!</v>
      </c>
      <c r="E21" s="24"/>
      <c r="F21" s="24"/>
      <c r="G21" s="24"/>
      <c r="H21" s="24"/>
      <c r="I21" s="24"/>
      <c r="J21" s="24"/>
      <c r="K21" s="24"/>
      <c r="L21" s="24"/>
      <c r="M21" s="24"/>
      <c r="N21" s="24" t="e">
        <f>'[1]DETALJNI PRIKAZ'!L23+'[1]DETALJNI PRIKAZ'!L54+'[1]DETALJNI PRIKAZ'!L87+'[1]DETALJNI PRIKAZ'!L122+'[1]DETALJNI PRIKAZ'!L157+'[1]DETALJNI PRIKAZ'!L186+'[1]DETALJNI PRIKAZ'!L216+'[1]DETALJNI PRIKAZ'!L246+'[1]DETALJNI PRIKAZ'!L276+'[1]DETALJNI PRIKAZ'!L306+'[1]DETALJNI PRIKAZ'!L335+'[1]DETALJNI PRIKAZ'!L365+'[1]DETALJNI PRIKAZ'!L401+'[1]DETALJNI PRIKAZ'!L431+'[1]DETALJNI PRIKAZ'!L463+'[1]DETALJNI PRIKAZ'!L495+'[1]DETALJNI PRIKAZ'!L525+'[1]DETALJNI PRIKAZ'!L555+'[1]DETALJNI PRIKAZ'!L596+'[1]DETALJNI PRIKAZ'!L626+'[1]DETALJNI PRIKAZ'!L656+'[1]DETALJNI PRIKAZ'!L686+'[1]DETALJNI PRIKAZ'!L716+'[1]DETALJNI PRIKAZ'!L766+'[1]DETALJNI PRIKAZ'!L796+'[1]DETALJNI PRIKAZ'!L831+'[1]DETALJNI PRIKAZ'!L871+'[1]DETALJNI PRIKAZ'!L901+'[1]DETALJNI PRIKAZ'!L931+'[1]DETALJNI PRIKAZ'!L989+'[1]DETALJNI PRIKAZ'!L1022+'[1]DETALJNI PRIKAZ'!L1054+'[1]DETALJNI PRIKAZ'!L1084+'[1]DETALJNI PRIKAZ'!L1114+'[1]DETALJNI PRIKAZ'!L1145+'[1]DETALJNI PRIKAZ'!L1187+'[1]DETALJNI PRIKAZ'!L1217+'[1]DETALJNI PRIKAZ'!L1249+'[1]DETALJNI PRIKAZ'!L1279+'[1]DETALJNI PRIKAZ'!L1309+'[1]DETALJNI PRIKAZ'!L1339+'[1]DETALJNI PRIKAZ'!L1369+'[1]DETALJNI PRIKAZ'!L1399+'[1]DETALJNI PRIKAZ'!L1429</f>
        <v>#REF!</v>
      </c>
      <c r="O21" s="25"/>
    </row>
    <row r="22" spans="1:15" ht="12" customHeight="1" hidden="1">
      <c r="A22" s="33"/>
      <c r="B22" s="23" t="s">
        <v>23</v>
      </c>
      <c r="C22" s="33">
        <v>821300</v>
      </c>
      <c r="D22" s="24" t="e">
        <f>'[1]DETALJNI PRIKAZ'!K24+'[1]DETALJNI PRIKAZ'!K55+'[1]DETALJNI PRIKAZ'!K88+'[1]DETALJNI PRIKAZ'!K123+'[1]DETALJNI PRIKAZ'!K158+'[1]DETALJNI PRIKAZ'!K187+'[1]DETALJNI PRIKAZ'!K217+'[1]DETALJNI PRIKAZ'!K247+'[1]DETALJNI PRIKAZ'!K277+'[1]DETALJNI PRIKAZ'!K307+'[1]DETALJNI PRIKAZ'!K336+'[1]DETALJNI PRIKAZ'!K366+'[1]DETALJNI PRIKAZ'!K402+'[1]DETALJNI PRIKAZ'!K432+'[1]DETALJNI PRIKAZ'!K464+'[1]DETALJNI PRIKAZ'!K496+'[1]DETALJNI PRIKAZ'!K526+'[1]DETALJNI PRIKAZ'!K556+'[1]DETALJNI PRIKAZ'!K597+'[1]DETALJNI PRIKAZ'!K627+'[1]DETALJNI PRIKAZ'!K657+'[1]DETALJNI PRIKAZ'!K687+'[1]DETALJNI PRIKAZ'!K717+'[1]DETALJNI PRIKAZ'!K767+'[1]DETALJNI PRIKAZ'!K797+'[1]DETALJNI PRIKAZ'!K832+'[1]DETALJNI PRIKAZ'!K872+'[1]DETALJNI PRIKAZ'!K902+'[1]DETALJNI PRIKAZ'!K932+'[1]DETALJNI PRIKAZ'!K990+'[1]DETALJNI PRIKAZ'!K1023+'[1]DETALJNI PRIKAZ'!K1055+'[1]DETALJNI PRIKAZ'!K1085+'[1]DETALJNI PRIKAZ'!K1115+'[1]DETALJNI PRIKAZ'!K1146+'[1]DETALJNI PRIKAZ'!K1188+'[1]DETALJNI PRIKAZ'!K1218+'[1]DETALJNI PRIKAZ'!K1250+'[1]DETALJNI PRIKAZ'!K1280+'[1]DETALJNI PRIKAZ'!K1310+'[1]DETALJNI PRIKAZ'!K1340+'[1]DETALJNI PRIKAZ'!K1370+'[1]DETALJNI PRIKAZ'!K1400+'[1]DETALJNI PRIKAZ'!K1430</f>
        <v>#REF!</v>
      </c>
      <c r="E22" s="24"/>
      <c r="F22" s="24"/>
      <c r="G22" s="24"/>
      <c r="H22" s="24"/>
      <c r="I22" s="24"/>
      <c r="J22" s="24"/>
      <c r="K22" s="24"/>
      <c r="L22" s="24"/>
      <c r="M22" s="24"/>
      <c r="N22" s="24" t="e">
        <f>'[1]DETALJNI PRIKAZ'!L24+'[1]DETALJNI PRIKAZ'!L55+'[1]DETALJNI PRIKAZ'!L88+'[1]DETALJNI PRIKAZ'!L123+'[1]DETALJNI PRIKAZ'!L158+'[1]DETALJNI PRIKAZ'!L187+'[1]DETALJNI PRIKAZ'!L217+'[1]DETALJNI PRIKAZ'!L247+'[1]DETALJNI PRIKAZ'!L277+'[1]DETALJNI PRIKAZ'!L307+'[1]DETALJNI PRIKAZ'!L336+'[1]DETALJNI PRIKAZ'!L366+'[1]DETALJNI PRIKAZ'!L402+'[1]DETALJNI PRIKAZ'!L432+'[1]DETALJNI PRIKAZ'!L464+'[1]DETALJNI PRIKAZ'!L496+'[1]DETALJNI PRIKAZ'!L526+'[1]DETALJNI PRIKAZ'!L556+'[1]DETALJNI PRIKAZ'!L597+'[1]DETALJNI PRIKAZ'!L627+'[1]DETALJNI PRIKAZ'!L657+'[1]DETALJNI PRIKAZ'!L687+'[1]DETALJNI PRIKAZ'!L717+'[1]DETALJNI PRIKAZ'!L767+'[1]DETALJNI PRIKAZ'!L797+'[1]DETALJNI PRIKAZ'!L832+'[1]DETALJNI PRIKAZ'!L872+'[1]DETALJNI PRIKAZ'!L902+'[1]DETALJNI PRIKAZ'!L932+'[1]DETALJNI PRIKAZ'!L990+'[1]DETALJNI PRIKAZ'!L1023+'[1]DETALJNI PRIKAZ'!L1055+'[1]DETALJNI PRIKAZ'!L1085+'[1]DETALJNI PRIKAZ'!L1115+'[1]DETALJNI PRIKAZ'!L1146+'[1]DETALJNI PRIKAZ'!L1188+'[1]DETALJNI PRIKAZ'!L1218+'[1]DETALJNI PRIKAZ'!L1250+'[1]DETALJNI PRIKAZ'!L1280+'[1]DETALJNI PRIKAZ'!L1310+'[1]DETALJNI PRIKAZ'!L1340+'[1]DETALJNI PRIKAZ'!L1370+'[1]DETALJNI PRIKAZ'!L1400+'[1]DETALJNI PRIKAZ'!L1430</f>
        <v>#REF!</v>
      </c>
      <c r="O22" s="25"/>
    </row>
    <row r="23" spans="1:15" ht="12" customHeight="1" hidden="1">
      <c r="A23" s="33"/>
      <c r="B23" s="23" t="s">
        <v>24</v>
      </c>
      <c r="C23" s="33">
        <v>821400</v>
      </c>
      <c r="D23" s="24" t="e">
        <f>'[1]DETALJNI PRIKAZ'!K25+'[1]DETALJNI PRIKAZ'!K56+'[1]DETALJNI PRIKAZ'!K89+'[1]DETALJNI PRIKAZ'!K124+'[1]DETALJNI PRIKAZ'!K159+'[1]DETALJNI PRIKAZ'!K188+'[1]DETALJNI PRIKAZ'!K218+'[1]DETALJNI PRIKAZ'!K248+'[1]DETALJNI PRIKAZ'!K278+'[1]DETALJNI PRIKAZ'!K308+'[1]DETALJNI PRIKAZ'!K337+'[1]DETALJNI PRIKAZ'!K367+'[1]DETALJNI PRIKAZ'!K403+'[1]DETALJNI PRIKAZ'!K433+'[1]DETALJNI PRIKAZ'!K465+'[1]DETALJNI PRIKAZ'!K497+'[1]DETALJNI PRIKAZ'!K527+'[1]DETALJNI PRIKAZ'!K557+'[1]DETALJNI PRIKAZ'!K598+'[1]DETALJNI PRIKAZ'!K628+'[1]DETALJNI PRIKAZ'!K658+'[1]DETALJNI PRIKAZ'!K688+'[1]DETALJNI PRIKAZ'!K718+'[1]DETALJNI PRIKAZ'!K768+'[1]DETALJNI PRIKAZ'!K798+'[1]DETALJNI PRIKAZ'!K833+'[1]DETALJNI PRIKAZ'!K873+'[1]DETALJNI PRIKAZ'!K903+'[1]DETALJNI PRIKAZ'!K933+'[1]DETALJNI PRIKAZ'!K991+'[1]DETALJNI PRIKAZ'!K1024+'[1]DETALJNI PRIKAZ'!K1056+'[1]DETALJNI PRIKAZ'!K1086+'[1]DETALJNI PRIKAZ'!K1116+'[1]DETALJNI PRIKAZ'!K1147+'[1]DETALJNI PRIKAZ'!K1189+'[1]DETALJNI PRIKAZ'!K1219+'[1]DETALJNI PRIKAZ'!K1251+'[1]DETALJNI PRIKAZ'!K1281+'[1]DETALJNI PRIKAZ'!K1311+'[1]DETALJNI PRIKAZ'!K1341+'[1]DETALJNI PRIKAZ'!K1371+'[1]DETALJNI PRIKAZ'!K1401+'[1]DETALJNI PRIKAZ'!K1431</f>
        <v>#REF!</v>
      </c>
      <c r="E23" s="24"/>
      <c r="F23" s="24"/>
      <c r="G23" s="24"/>
      <c r="H23" s="24"/>
      <c r="I23" s="24"/>
      <c r="J23" s="24"/>
      <c r="K23" s="24"/>
      <c r="L23" s="24"/>
      <c r="M23" s="24"/>
      <c r="N23" s="24" t="e">
        <f>'[1]DETALJNI PRIKAZ'!L25+'[1]DETALJNI PRIKAZ'!L56+'[1]DETALJNI PRIKAZ'!L89+'[1]DETALJNI PRIKAZ'!L124+'[1]DETALJNI PRIKAZ'!L159+'[1]DETALJNI PRIKAZ'!L188+'[1]DETALJNI PRIKAZ'!L218+'[1]DETALJNI PRIKAZ'!L248+'[1]DETALJNI PRIKAZ'!L278+'[1]DETALJNI PRIKAZ'!L308+'[1]DETALJNI PRIKAZ'!L337+'[1]DETALJNI PRIKAZ'!L367+'[1]DETALJNI PRIKAZ'!L403+'[1]DETALJNI PRIKAZ'!L433+'[1]DETALJNI PRIKAZ'!L465+'[1]DETALJNI PRIKAZ'!L497+'[1]DETALJNI PRIKAZ'!L527+'[1]DETALJNI PRIKAZ'!L557+'[1]DETALJNI PRIKAZ'!L598+'[1]DETALJNI PRIKAZ'!L628+'[1]DETALJNI PRIKAZ'!L658+'[1]DETALJNI PRIKAZ'!L688+'[1]DETALJNI PRIKAZ'!L718+'[1]DETALJNI PRIKAZ'!L768+'[1]DETALJNI PRIKAZ'!L798+'[1]DETALJNI PRIKAZ'!L833+'[1]DETALJNI PRIKAZ'!L873+'[1]DETALJNI PRIKAZ'!L903+'[1]DETALJNI PRIKAZ'!L933+'[1]DETALJNI PRIKAZ'!L991+'[1]DETALJNI PRIKAZ'!L1024+'[1]DETALJNI PRIKAZ'!L1056+'[1]DETALJNI PRIKAZ'!L1086+'[1]DETALJNI PRIKAZ'!L1116+'[1]DETALJNI PRIKAZ'!L1147+'[1]DETALJNI PRIKAZ'!L1189+'[1]DETALJNI PRIKAZ'!L1219+'[1]DETALJNI PRIKAZ'!L1251+'[1]DETALJNI PRIKAZ'!L1281+'[1]DETALJNI PRIKAZ'!L1311+'[1]DETALJNI PRIKAZ'!L1341+'[1]DETALJNI PRIKAZ'!L1371+'[1]DETALJNI PRIKAZ'!L1401+'[1]DETALJNI PRIKAZ'!L1431</f>
        <v>#REF!</v>
      </c>
      <c r="O23" s="25"/>
    </row>
    <row r="24" spans="1:15" ht="12" customHeight="1" hidden="1">
      <c r="A24" s="33"/>
      <c r="B24" s="23" t="s">
        <v>25</v>
      </c>
      <c r="C24" s="33">
        <v>821600</v>
      </c>
      <c r="D24" s="24" t="e">
        <f>'[1]DETALJNI PRIKAZ'!K26+'[1]DETALJNI PRIKAZ'!K57+'[1]DETALJNI PRIKAZ'!K90+'[1]DETALJNI PRIKAZ'!K125+'[1]DETALJNI PRIKAZ'!K160+'[1]DETALJNI PRIKAZ'!K189+'[1]DETALJNI PRIKAZ'!K219+'[1]DETALJNI PRIKAZ'!K249+'[1]DETALJNI PRIKAZ'!K279+'[1]DETALJNI PRIKAZ'!K309+'[1]DETALJNI PRIKAZ'!K338+'[1]DETALJNI PRIKAZ'!K368+'[1]DETALJNI PRIKAZ'!K404+'[1]DETALJNI PRIKAZ'!K434+'[1]DETALJNI PRIKAZ'!K466+'[1]DETALJNI PRIKAZ'!K498+'[1]DETALJNI PRIKAZ'!K528+'[1]DETALJNI PRIKAZ'!K558+'[1]DETALJNI PRIKAZ'!K599+'[1]DETALJNI PRIKAZ'!K629+'[1]DETALJNI PRIKAZ'!K659+'[1]DETALJNI PRIKAZ'!K689+'[1]DETALJNI PRIKAZ'!K719+'[1]DETALJNI PRIKAZ'!K769+'[1]DETALJNI PRIKAZ'!K799+'[1]DETALJNI PRIKAZ'!K834+'[1]DETALJNI PRIKAZ'!K874+'[1]DETALJNI PRIKAZ'!K904+'[1]DETALJNI PRIKAZ'!K934+'[1]DETALJNI PRIKAZ'!K992+'[1]DETALJNI PRIKAZ'!K1025+'[1]DETALJNI PRIKAZ'!K1057+'[1]DETALJNI PRIKAZ'!K1087+'[1]DETALJNI PRIKAZ'!K1117+'[1]DETALJNI PRIKAZ'!K1148+'[1]DETALJNI PRIKAZ'!K1190+'[1]DETALJNI PRIKAZ'!K1220+'[1]DETALJNI PRIKAZ'!K1252+'[1]DETALJNI PRIKAZ'!K1282+'[1]DETALJNI PRIKAZ'!K1312+'[1]DETALJNI PRIKAZ'!K1342+'[1]DETALJNI PRIKAZ'!K1372+'[1]DETALJNI PRIKAZ'!K1402+'[1]DETALJNI PRIKAZ'!K1432</f>
        <v>#REF!</v>
      </c>
      <c r="E24" s="24"/>
      <c r="F24" s="24"/>
      <c r="G24" s="24"/>
      <c r="H24" s="24"/>
      <c r="I24" s="24"/>
      <c r="J24" s="24"/>
      <c r="K24" s="24"/>
      <c r="L24" s="24"/>
      <c r="M24" s="24"/>
      <c r="N24" s="24" t="e">
        <f>'[1]DETALJNI PRIKAZ'!L26+'[1]DETALJNI PRIKAZ'!L57+'[1]DETALJNI PRIKAZ'!L90+'[1]DETALJNI PRIKAZ'!L125+'[1]DETALJNI PRIKAZ'!L160+'[1]DETALJNI PRIKAZ'!L189+'[1]DETALJNI PRIKAZ'!L219+'[1]DETALJNI PRIKAZ'!L249+'[1]DETALJNI PRIKAZ'!L279+'[1]DETALJNI PRIKAZ'!L309+'[1]DETALJNI PRIKAZ'!L338+'[1]DETALJNI PRIKAZ'!L368+'[1]DETALJNI PRIKAZ'!L404+'[1]DETALJNI PRIKAZ'!L434+'[1]DETALJNI PRIKAZ'!L466+'[1]DETALJNI PRIKAZ'!L498+'[1]DETALJNI PRIKAZ'!L528+'[1]DETALJNI PRIKAZ'!L558+'[1]DETALJNI PRIKAZ'!L599+'[1]DETALJNI PRIKAZ'!L629+'[1]DETALJNI PRIKAZ'!L659+'[1]DETALJNI PRIKAZ'!L689+'[1]DETALJNI PRIKAZ'!L719+'[1]DETALJNI PRIKAZ'!L769+'[1]DETALJNI PRIKAZ'!L799+'[1]DETALJNI PRIKAZ'!L834+'[1]DETALJNI PRIKAZ'!L874+'[1]DETALJNI PRIKAZ'!L904+'[1]DETALJNI PRIKAZ'!L934+'[1]DETALJNI PRIKAZ'!L992+'[1]DETALJNI PRIKAZ'!L1025+'[1]DETALJNI PRIKAZ'!L1057+'[1]DETALJNI PRIKAZ'!L1087+'[1]DETALJNI PRIKAZ'!L1117+'[1]DETALJNI PRIKAZ'!L1148+'[1]DETALJNI PRIKAZ'!L1190+'[1]DETALJNI PRIKAZ'!L1220+'[1]DETALJNI PRIKAZ'!L1252+'[1]DETALJNI PRIKAZ'!L1282+'[1]DETALJNI PRIKAZ'!L1312+'[1]DETALJNI PRIKAZ'!L1342+'[1]DETALJNI PRIKAZ'!L1372+'[1]DETALJNI PRIKAZ'!L1402+'[1]DETALJNI PRIKAZ'!L1432</f>
        <v>#REF!</v>
      </c>
      <c r="O24" s="25"/>
    </row>
    <row r="25" spans="1:17" s="21" customFormat="1" ht="12" customHeight="1" hidden="1">
      <c r="A25" s="31"/>
      <c r="B25" s="32" t="s">
        <v>26</v>
      </c>
      <c r="C25" s="31"/>
      <c r="D25" s="17">
        <f>'[1]DETALJNI PRIKAZ'!K27+'[1]DETALJNI PRIKAZ'!K58+'[1]DETALJNI PRIKAZ'!K91+'[1]DETALJNI PRIKAZ'!K126+'[1]DETALJNI PRIKAZ'!K161+'[1]DETALJNI PRIKAZ'!K190+'[1]DETALJNI PRIKAZ'!K220+'[1]DETALJNI PRIKAZ'!K250+'[1]DETALJNI PRIKAZ'!K280+'[1]DETALJNI PRIKAZ'!K310+'[1]DETALJNI PRIKAZ'!K339+'[1]DETALJNI PRIKAZ'!K369+'[1]DETALJNI PRIKAZ'!K405+'[1]DETALJNI PRIKAZ'!K435+'[1]DETALJNI PRIKAZ'!K467+'[1]DETALJNI PRIKAZ'!K499+'[1]DETALJNI PRIKAZ'!K529+'[1]DETALJNI PRIKAZ'!K559+'[1]DETALJNI PRIKAZ'!K600+'[1]DETALJNI PRIKAZ'!K630+'[1]DETALJNI PRIKAZ'!K660+'[1]DETALJNI PRIKAZ'!K690+'[1]DETALJNI PRIKAZ'!K720+'[1]DETALJNI PRIKAZ'!K770+'[1]DETALJNI PRIKAZ'!K800+'[1]DETALJNI PRIKAZ'!K835+'[1]DETALJNI PRIKAZ'!K875+'[1]DETALJNI PRIKAZ'!K905+'[1]DETALJNI PRIKAZ'!K935+'[1]DETALJNI PRIKAZ'!K993+'[1]DETALJNI PRIKAZ'!K1026+'[1]DETALJNI PRIKAZ'!K1058+'[1]DETALJNI PRIKAZ'!K1088+'[1]DETALJNI PRIKAZ'!K1118+'[1]DETALJNI PRIKAZ'!K1149+'[1]DETALJNI PRIKAZ'!K1191+'[1]DETALJNI PRIKAZ'!K1221+'[1]DETALJNI PRIKAZ'!K1253+'[1]DETALJNI PRIKAZ'!K1283+'[1]DETALJNI PRIKAZ'!K1313+'[1]DETALJNI PRIKAZ'!K1343+'[1]DETALJNI PRIKAZ'!K1373+'[1]DETALJNI PRIKAZ'!K1403+'[1]DETALJNI PRIKAZ'!K1433</f>
        <v>3030000</v>
      </c>
      <c r="E25" s="17"/>
      <c r="F25" s="17"/>
      <c r="G25" s="17"/>
      <c r="H25" s="17"/>
      <c r="I25" s="17"/>
      <c r="J25" s="17"/>
      <c r="K25" s="17"/>
      <c r="L25" s="17"/>
      <c r="M25" s="17"/>
      <c r="N25" s="17" t="e">
        <f>'[1]DETALJNI PRIKAZ'!L27+'[1]DETALJNI PRIKAZ'!L58+'[1]DETALJNI PRIKAZ'!L91+'[1]DETALJNI PRIKAZ'!L126+'[1]DETALJNI PRIKAZ'!L161+'[1]DETALJNI PRIKAZ'!L190+'[1]DETALJNI PRIKAZ'!L220+'[1]DETALJNI PRIKAZ'!L250+'[1]DETALJNI PRIKAZ'!L280+'[1]DETALJNI PRIKAZ'!L310+'[1]DETALJNI PRIKAZ'!L339+'[1]DETALJNI PRIKAZ'!L369+'[1]DETALJNI PRIKAZ'!L405+'[1]DETALJNI PRIKAZ'!L435+'[1]DETALJNI PRIKAZ'!L467+'[1]DETALJNI PRIKAZ'!L499+'[1]DETALJNI PRIKAZ'!L529+'[1]DETALJNI PRIKAZ'!L559+'[1]DETALJNI PRIKAZ'!L600+'[1]DETALJNI PRIKAZ'!L630+'[1]DETALJNI PRIKAZ'!L660+'[1]DETALJNI PRIKAZ'!L690+'[1]DETALJNI PRIKAZ'!L720+'[1]DETALJNI PRIKAZ'!L770+'[1]DETALJNI PRIKAZ'!L800+'[1]DETALJNI PRIKAZ'!L835+'[1]DETALJNI PRIKAZ'!L875+'[1]DETALJNI PRIKAZ'!L905+'[1]DETALJNI PRIKAZ'!L935+'[1]DETALJNI PRIKAZ'!L993+'[1]DETALJNI PRIKAZ'!L1026+'[1]DETALJNI PRIKAZ'!L1058+'[1]DETALJNI PRIKAZ'!L1088+'[1]DETALJNI PRIKAZ'!L1118+'[1]DETALJNI PRIKAZ'!L1149+'[1]DETALJNI PRIKAZ'!L1191+'[1]DETALJNI PRIKAZ'!L1221+'[1]DETALJNI PRIKAZ'!L1253+'[1]DETALJNI PRIKAZ'!L1283+'[1]DETALJNI PRIKAZ'!L1313+'[1]DETALJNI PRIKAZ'!L1343+'[1]DETALJNI PRIKAZ'!L1373+'[1]DETALJNI PRIKAZ'!L1403+'[1]DETALJNI PRIKAZ'!L1433</f>
        <v>#REF!</v>
      </c>
      <c r="O25" s="18"/>
      <c r="P25" s="19"/>
      <c r="Q25" s="20"/>
    </row>
    <row r="26" spans="1:17" s="21" customFormat="1" ht="12" customHeight="1" hidden="1">
      <c r="A26" s="31"/>
      <c r="B26" s="34" t="s">
        <v>27</v>
      </c>
      <c r="C26" s="31"/>
      <c r="D26" s="17" t="e">
        <f>'[1]DETALJNI PRIKAZ'!K63+'[1]DETALJNI PRIKAZ'!K437+'[1]DETALJNI PRIKAZ'!K570+'[1]DETALJNI PRIKAZ'!K737+'[1]DETALJNI PRIKAZ'!K846+'[1]DETALJNI PRIKAZ'!K959+'[1]DETALJNI PRIKAZ'!K1533</f>
        <v>#REF!</v>
      </c>
      <c r="E26" s="17"/>
      <c r="F26" s="17"/>
      <c r="G26" s="17"/>
      <c r="H26" s="17"/>
      <c r="I26" s="17"/>
      <c r="J26" s="17"/>
      <c r="K26" s="17"/>
      <c r="L26" s="17"/>
      <c r="M26" s="17"/>
      <c r="N26" s="17" t="e">
        <f>'[1]DETALJNI PRIKAZ'!L63+'[1]DETALJNI PRIKAZ'!L437+'[1]DETALJNI PRIKAZ'!L570+'[1]DETALJNI PRIKAZ'!L737+'[1]DETALJNI PRIKAZ'!L846+'[1]DETALJNI PRIKAZ'!L959+'[1]DETALJNI PRIKAZ'!L1533</f>
        <v>#REF!</v>
      </c>
      <c r="O26" s="18"/>
      <c r="P26" s="19"/>
      <c r="Q26" s="20"/>
    </row>
    <row r="27" spans="1:15" ht="12" customHeight="1" hidden="1">
      <c r="A27" s="31"/>
      <c r="B27" s="32" t="s">
        <v>28</v>
      </c>
      <c r="C27" s="31"/>
      <c r="D27" s="24" t="e">
        <f>SUM(D7+D19+D26)</f>
        <v>#REF!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/>
    </row>
    <row r="28" spans="1:15" ht="12" customHeight="1" hidden="1">
      <c r="A28" s="31"/>
      <c r="B28" s="32" t="s">
        <v>29</v>
      </c>
      <c r="C28" s="31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/>
    </row>
    <row r="29" spans="1:15" ht="12" customHeight="1" hidden="1">
      <c r="A29" s="31"/>
      <c r="B29" s="32" t="s">
        <v>30</v>
      </c>
      <c r="C29" s="31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</row>
    <row r="30" spans="1:15" ht="12" customHeight="1" hidden="1">
      <c r="A30" s="38"/>
      <c r="B30" s="39" t="s">
        <v>31</v>
      </c>
      <c r="C30" s="38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/>
    </row>
    <row r="31" spans="1:15" ht="12" customHeight="1" hidden="1">
      <c r="A31" s="38"/>
      <c r="B31" s="39" t="s">
        <v>32</v>
      </c>
      <c r="C31" s="38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/>
    </row>
    <row r="32" spans="1:15" ht="12" customHeight="1" hidden="1">
      <c r="A32" s="41"/>
      <c r="B32" s="42" t="s">
        <v>33</v>
      </c>
      <c r="C32" s="41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</row>
    <row r="33" spans="1:17" s="43" customFormat="1" ht="14.25" customHeight="1" hidden="1">
      <c r="A33" s="194"/>
      <c r="B33" s="194"/>
      <c r="C33" s="194"/>
      <c r="O33" s="44"/>
      <c r="P33" s="45"/>
      <c r="Q33" s="44"/>
    </row>
    <row r="34" spans="1:14" s="44" customFormat="1" ht="33" customHeight="1">
      <c r="A34" s="174" t="s">
        <v>82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</row>
    <row r="35" spans="1:14" s="44" customFormat="1" ht="26.25" customHeight="1">
      <c r="A35" s="176" t="s">
        <v>86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</row>
    <row r="36" spans="1:14" s="44" customFormat="1" ht="9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</row>
    <row r="37" spans="1:16" s="44" customFormat="1" ht="4.5" customHeight="1" thickBot="1">
      <c r="A37" s="199"/>
      <c r="B37" s="199"/>
      <c r="C37" s="199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46"/>
      <c r="P37" s="45"/>
    </row>
    <row r="38" spans="1:47" s="44" customFormat="1" ht="12.75" customHeight="1">
      <c r="A38" s="168" t="s">
        <v>34</v>
      </c>
      <c r="B38" s="171" t="s">
        <v>0</v>
      </c>
      <c r="C38" s="168" t="s">
        <v>35</v>
      </c>
      <c r="D38" s="195" t="s">
        <v>98</v>
      </c>
      <c r="E38" s="195" t="s">
        <v>91</v>
      </c>
      <c r="F38" s="200" t="s">
        <v>96</v>
      </c>
      <c r="G38" s="203" t="s">
        <v>95</v>
      </c>
      <c r="H38" s="203"/>
      <c r="I38" s="203"/>
      <c r="J38" s="203"/>
      <c r="K38" s="203"/>
      <c r="L38" s="203"/>
      <c r="M38" s="203"/>
      <c r="N38" s="203"/>
      <c r="O38" s="204"/>
      <c r="P38" s="190" t="s">
        <v>4</v>
      </c>
      <c r="Q38" s="47"/>
      <c r="R38" s="45"/>
      <c r="W38" s="137"/>
      <c r="AU38" s="137"/>
    </row>
    <row r="39" spans="1:47" s="43" customFormat="1" ht="36" customHeight="1" thickBot="1">
      <c r="A39" s="169"/>
      <c r="B39" s="172"/>
      <c r="C39" s="169"/>
      <c r="D39" s="196"/>
      <c r="E39" s="196"/>
      <c r="F39" s="201"/>
      <c r="G39" s="205"/>
      <c r="H39" s="205"/>
      <c r="I39" s="205"/>
      <c r="J39" s="205"/>
      <c r="K39" s="205"/>
      <c r="L39" s="205"/>
      <c r="M39" s="205"/>
      <c r="N39" s="205"/>
      <c r="O39" s="206"/>
      <c r="P39" s="191"/>
      <c r="Q39" s="5"/>
      <c r="R39" s="45"/>
      <c r="S39" s="44"/>
      <c r="W39" s="138"/>
      <c r="AU39" s="138"/>
    </row>
    <row r="40" spans="1:47" ht="52.5" customHeight="1">
      <c r="A40" s="170"/>
      <c r="B40" s="173"/>
      <c r="C40" s="170"/>
      <c r="D40" s="197"/>
      <c r="E40" s="197"/>
      <c r="F40" s="202"/>
      <c r="G40" s="135" t="s">
        <v>75</v>
      </c>
      <c r="H40" s="98" t="s">
        <v>76</v>
      </c>
      <c r="I40" s="130" t="s">
        <v>77</v>
      </c>
      <c r="J40" s="148" t="s">
        <v>75</v>
      </c>
      <c r="K40" s="98" t="s">
        <v>76</v>
      </c>
      <c r="L40" s="98" t="s">
        <v>77</v>
      </c>
      <c r="M40" s="98" t="s">
        <v>78</v>
      </c>
      <c r="N40" s="98" t="s">
        <v>79</v>
      </c>
      <c r="O40" s="98" t="s">
        <v>80</v>
      </c>
      <c r="P40" s="99" t="s">
        <v>36</v>
      </c>
      <c r="Q40" s="5"/>
      <c r="R40" s="2"/>
      <c r="S40" s="1"/>
      <c r="AU40" s="139"/>
    </row>
    <row r="41" spans="1:47" ht="18.75" customHeight="1" thickBot="1">
      <c r="A41" s="12"/>
      <c r="B41" s="13">
        <v>1</v>
      </c>
      <c r="C41" s="12">
        <v>2</v>
      </c>
      <c r="D41" s="12" t="s">
        <v>92</v>
      </c>
      <c r="E41" s="12">
        <v>4</v>
      </c>
      <c r="F41" s="133" t="s">
        <v>93</v>
      </c>
      <c r="G41" s="136">
        <v>6</v>
      </c>
      <c r="H41" s="14">
        <v>7</v>
      </c>
      <c r="I41" s="131">
        <v>8</v>
      </c>
      <c r="J41" s="100">
        <v>10</v>
      </c>
      <c r="K41" s="14">
        <v>11</v>
      </c>
      <c r="L41" s="14">
        <v>12</v>
      </c>
      <c r="M41" s="14">
        <v>13</v>
      </c>
      <c r="N41" s="14">
        <v>14</v>
      </c>
      <c r="O41" s="14">
        <v>15</v>
      </c>
      <c r="P41" s="100">
        <v>8</v>
      </c>
      <c r="Q41" s="11"/>
      <c r="R41" s="2"/>
      <c r="S41" s="1"/>
      <c r="AU41" s="139"/>
    </row>
    <row r="42" spans="1:47" ht="12.75">
      <c r="A42" s="48" t="s">
        <v>37</v>
      </c>
      <c r="B42" s="49" t="s">
        <v>7</v>
      </c>
      <c r="C42" s="15"/>
      <c r="D42" s="157">
        <f>SUM(D43:D53)</f>
        <v>0</v>
      </c>
      <c r="E42" s="157">
        <f>SUM(E43:E53)</f>
        <v>0</v>
      </c>
      <c r="F42" s="35">
        <f>SUM(F43:F53)</f>
        <v>0</v>
      </c>
      <c r="G42" s="35">
        <f aca="true" t="shared" si="0" ref="G42:O42">SUM(G43:G53)</f>
        <v>0</v>
      </c>
      <c r="H42" s="35">
        <f t="shared" si="0"/>
        <v>0</v>
      </c>
      <c r="I42" s="17">
        <f t="shared" si="0"/>
        <v>0</v>
      </c>
      <c r="J42" s="149">
        <f t="shared" si="0"/>
        <v>0</v>
      </c>
      <c r="K42" s="35">
        <f t="shared" si="0"/>
        <v>0</v>
      </c>
      <c r="L42" s="35">
        <f t="shared" si="0"/>
        <v>0</v>
      </c>
      <c r="M42" s="35">
        <f t="shared" si="0"/>
        <v>0</v>
      </c>
      <c r="N42" s="35">
        <f t="shared" si="0"/>
        <v>0</v>
      </c>
      <c r="O42" s="67">
        <f t="shared" si="0"/>
        <v>0</v>
      </c>
      <c r="P42" s="101" t="e">
        <f>SUM(F42/#REF!)*100</f>
        <v>#REF!</v>
      </c>
      <c r="Q42" s="11"/>
      <c r="R42" s="2"/>
      <c r="S42" s="1"/>
      <c r="AU42" s="139"/>
    </row>
    <row r="43" spans="1:47" ht="12.75">
      <c r="A43" s="50">
        <v>1</v>
      </c>
      <c r="B43" s="51" t="s">
        <v>38</v>
      </c>
      <c r="C43" s="22">
        <v>611100</v>
      </c>
      <c r="D43" s="156">
        <f>SUM(E43:F43)</f>
        <v>0</v>
      </c>
      <c r="E43" s="156"/>
      <c r="F43" s="52">
        <f>SUM(G43:I43)</f>
        <v>0</v>
      </c>
      <c r="G43" s="52"/>
      <c r="H43" s="52"/>
      <c r="I43" s="24"/>
      <c r="J43" s="150"/>
      <c r="K43" s="52"/>
      <c r="L43" s="52"/>
      <c r="M43" s="52"/>
      <c r="N43" s="52"/>
      <c r="O43" s="53"/>
      <c r="P43" s="102" t="e">
        <f>SUM(F43/#REF!)*100</f>
        <v>#REF!</v>
      </c>
      <c r="Q43" s="18"/>
      <c r="R43" s="2"/>
      <c r="S43" s="1"/>
      <c r="AU43" s="139"/>
    </row>
    <row r="44" spans="1:47" ht="12.75">
      <c r="A44" s="56">
        <v>2</v>
      </c>
      <c r="B44" s="57" t="s">
        <v>39</v>
      </c>
      <c r="C44" s="29">
        <v>611200</v>
      </c>
      <c r="D44" s="156">
        <f aca="true" t="shared" si="1" ref="D44:D53">SUM(E44:F44)</f>
        <v>0</v>
      </c>
      <c r="E44" s="162"/>
      <c r="F44" s="52">
        <f aca="true" t="shared" si="2" ref="F44:F60">SUM(G44:I44)</f>
        <v>0</v>
      </c>
      <c r="G44" s="52"/>
      <c r="H44" s="52"/>
      <c r="I44" s="24"/>
      <c r="J44" s="150"/>
      <c r="K44" s="52"/>
      <c r="L44" s="52"/>
      <c r="M44" s="52"/>
      <c r="N44" s="52"/>
      <c r="O44" s="53"/>
      <c r="P44" s="102" t="e">
        <f>SUM(F44/#REF!)*100</f>
        <v>#REF!</v>
      </c>
      <c r="Q44" s="25"/>
      <c r="R44" s="54">
        <v>431594414.0836363</v>
      </c>
      <c r="S44" s="55">
        <f>+R44/1.04</f>
        <v>414994628.92657334</v>
      </c>
      <c r="AU44" s="139"/>
    </row>
    <row r="45" spans="1:47" ht="12.75">
      <c r="A45" s="56">
        <v>3</v>
      </c>
      <c r="B45" s="57" t="s">
        <v>10</v>
      </c>
      <c r="C45" s="29">
        <v>613100</v>
      </c>
      <c r="D45" s="156">
        <f t="shared" si="1"/>
        <v>0</v>
      </c>
      <c r="E45" s="162"/>
      <c r="F45" s="52">
        <f t="shared" si="2"/>
        <v>0</v>
      </c>
      <c r="G45" s="52"/>
      <c r="H45" s="52"/>
      <c r="I45" s="24"/>
      <c r="J45" s="150"/>
      <c r="K45" s="52"/>
      <c r="L45" s="52"/>
      <c r="M45" s="52"/>
      <c r="N45" s="52"/>
      <c r="O45" s="53"/>
      <c r="P45" s="102" t="e">
        <f>SUM(F45/#REF!)*100</f>
        <v>#REF!</v>
      </c>
      <c r="Q45" s="25"/>
      <c r="R45" s="2"/>
      <c r="S45" s="1">
        <f>+S44*1.035</f>
        <v>429519440.93900335</v>
      </c>
      <c r="AU45" s="139"/>
    </row>
    <row r="46" spans="1:47" ht="12.75">
      <c r="A46" s="56">
        <v>4</v>
      </c>
      <c r="B46" s="57" t="s">
        <v>11</v>
      </c>
      <c r="C46" s="29">
        <v>613200</v>
      </c>
      <c r="D46" s="156">
        <f t="shared" si="1"/>
        <v>0</v>
      </c>
      <c r="E46" s="162"/>
      <c r="F46" s="52">
        <f t="shared" si="2"/>
        <v>0</v>
      </c>
      <c r="G46" s="52"/>
      <c r="H46" s="52"/>
      <c r="I46" s="24"/>
      <c r="J46" s="150"/>
      <c r="K46" s="52"/>
      <c r="L46" s="52"/>
      <c r="M46" s="52"/>
      <c r="N46" s="52"/>
      <c r="O46" s="53"/>
      <c r="P46" s="102" t="e">
        <f>SUM(F46/#REF!)*100</f>
        <v>#REF!</v>
      </c>
      <c r="Q46" s="25"/>
      <c r="R46" s="2">
        <v>456390711</v>
      </c>
      <c r="S46" s="1"/>
      <c r="AU46" s="139"/>
    </row>
    <row r="47" spans="1:47" ht="12.75">
      <c r="A47" s="56">
        <v>5</v>
      </c>
      <c r="B47" s="57" t="s">
        <v>12</v>
      </c>
      <c r="C47" s="29">
        <v>613300</v>
      </c>
      <c r="D47" s="156">
        <f t="shared" si="1"/>
        <v>0</v>
      </c>
      <c r="E47" s="162"/>
      <c r="F47" s="52">
        <f t="shared" si="2"/>
        <v>0</v>
      </c>
      <c r="G47" s="52"/>
      <c r="H47" s="52"/>
      <c r="I47" s="24"/>
      <c r="J47" s="150"/>
      <c r="K47" s="52"/>
      <c r="L47" s="52"/>
      <c r="M47" s="52"/>
      <c r="N47" s="52"/>
      <c r="O47" s="53"/>
      <c r="P47" s="102" t="e">
        <f>SUM(F47/#REF!)*100</f>
        <v>#REF!</v>
      </c>
      <c r="Q47" s="25"/>
      <c r="R47" s="54">
        <f>+R46-F43</f>
        <v>456390711</v>
      </c>
      <c r="S47" s="1"/>
      <c r="AU47" s="139"/>
    </row>
    <row r="48" spans="1:47" ht="12.75">
      <c r="A48" s="56">
        <v>6</v>
      </c>
      <c r="B48" s="57" t="s">
        <v>40</v>
      </c>
      <c r="C48" s="29">
        <v>613400</v>
      </c>
      <c r="D48" s="156">
        <f t="shared" si="1"/>
        <v>0</v>
      </c>
      <c r="E48" s="162"/>
      <c r="F48" s="52">
        <f t="shared" si="2"/>
        <v>0</v>
      </c>
      <c r="G48" s="52"/>
      <c r="H48" s="52"/>
      <c r="I48" s="24"/>
      <c r="J48" s="150"/>
      <c r="K48" s="52"/>
      <c r="L48" s="52"/>
      <c r="M48" s="52"/>
      <c r="N48" s="52"/>
      <c r="O48" s="53"/>
      <c r="P48" s="102" t="e">
        <f>SUM(F48/#REF!)*100</f>
        <v>#REF!</v>
      </c>
      <c r="Q48" s="25"/>
      <c r="R48" s="58">
        <f>R47/R46</f>
        <v>1</v>
      </c>
      <c r="S48" s="1"/>
      <c r="AU48" s="139"/>
    </row>
    <row r="49" spans="1:47" ht="12.75">
      <c r="A49" s="56">
        <v>7</v>
      </c>
      <c r="B49" s="57" t="s">
        <v>41</v>
      </c>
      <c r="C49" s="29">
        <v>613500</v>
      </c>
      <c r="D49" s="156">
        <f t="shared" si="1"/>
        <v>0</v>
      </c>
      <c r="E49" s="162"/>
      <c r="F49" s="52">
        <f t="shared" si="2"/>
        <v>0</v>
      </c>
      <c r="G49" s="52"/>
      <c r="H49" s="52"/>
      <c r="I49" s="24"/>
      <c r="J49" s="150"/>
      <c r="K49" s="52"/>
      <c r="L49" s="52"/>
      <c r="M49" s="52"/>
      <c r="N49" s="52"/>
      <c r="O49" s="53"/>
      <c r="P49" s="102" t="e">
        <f>SUM(F49/#REF!)*100</f>
        <v>#REF!</v>
      </c>
      <c r="Q49" s="25"/>
      <c r="R49" s="2" t="e">
        <f>R47/F43</f>
        <v>#DIV/0!</v>
      </c>
      <c r="S49" s="1"/>
      <c r="AU49" s="139"/>
    </row>
    <row r="50" spans="1:47" ht="12.75">
      <c r="A50" s="56">
        <v>8</v>
      </c>
      <c r="B50" s="57" t="s">
        <v>15</v>
      </c>
      <c r="C50" s="29">
        <v>613600</v>
      </c>
      <c r="D50" s="156">
        <f t="shared" si="1"/>
        <v>0</v>
      </c>
      <c r="E50" s="162"/>
      <c r="F50" s="52">
        <f t="shared" si="2"/>
        <v>0</v>
      </c>
      <c r="G50" s="52"/>
      <c r="H50" s="52"/>
      <c r="I50" s="24"/>
      <c r="J50" s="150"/>
      <c r="K50" s="52"/>
      <c r="L50" s="52"/>
      <c r="M50" s="52"/>
      <c r="N50" s="52"/>
      <c r="O50" s="53"/>
      <c r="P50" s="102" t="e">
        <f>SUM(F50/#REF!)*100</f>
        <v>#REF!</v>
      </c>
      <c r="Q50" s="25"/>
      <c r="R50" s="2"/>
      <c r="S50" s="1"/>
      <c r="AU50" s="139"/>
    </row>
    <row r="51" spans="1:47" ht="12.75">
      <c r="A51" s="56">
        <v>9</v>
      </c>
      <c r="B51" s="57" t="s">
        <v>16</v>
      </c>
      <c r="C51" s="29">
        <v>613700</v>
      </c>
      <c r="D51" s="156">
        <f t="shared" si="1"/>
        <v>0</v>
      </c>
      <c r="E51" s="162"/>
      <c r="F51" s="52">
        <f t="shared" si="2"/>
        <v>0</v>
      </c>
      <c r="G51" s="52"/>
      <c r="H51" s="52"/>
      <c r="I51" s="24"/>
      <c r="J51" s="150"/>
      <c r="K51" s="52"/>
      <c r="L51" s="52"/>
      <c r="M51" s="52"/>
      <c r="N51" s="52"/>
      <c r="O51" s="53"/>
      <c r="P51" s="102" t="e">
        <f>SUM(F51/#REF!)*100</f>
        <v>#REF!</v>
      </c>
      <c r="Q51" s="25"/>
      <c r="R51" s="2"/>
      <c r="S51" s="1"/>
      <c r="V51" s="59">
        <f>+F43+V56</f>
        <v>0</v>
      </c>
      <c r="AU51" s="139"/>
    </row>
    <row r="52" spans="1:47" ht="13.5" thickBot="1">
      <c r="A52" s="56">
        <v>10</v>
      </c>
      <c r="B52" s="57" t="s">
        <v>17</v>
      </c>
      <c r="C52" s="29">
        <v>613800</v>
      </c>
      <c r="D52" s="156">
        <f t="shared" si="1"/>
        <v>0</v>
      </c>
      <c r="E52" s="162"/>
      <c r="F52" s="52">
        <f t="shared" si="2"/>
        <v>0</v>
      </c>
      <c r="G52" s="52"/>
      <c r="H52" s="52"/>
      <c r="I52" s="24"/>
      <c r="J52" s="150"/>
      <c r="K52" s="52"/>
      <c r="L52" s="52"/>
      <c r="M52" s="52"/>
      <c r="N52" s="52"/>
      <c r="O52" s="53"/>
      <c r="P52" s="102" t="e">
        <f>SUM(F52/#REF!)*100</f>
        <v>#REF!</v>
      </c>
      <c r="Q52" s="25"/>
      <c r="R52" s="2"/>
      <c r="S52" s="1"/>
      <c r="AU52" s="139"/>
    </row>
    <row r="53" spans="1:47" ht="13.5" thickBot="1">
      <c r="A53" s="56">
        <v>11</v>
      </c>
      <c r="B53" s="57" t="s">
        <v>18</v>
      </c>
      <c r="C53" s="29">
        <v>613900</v>
      </c>
      <c r="D53" s="156">
        <f t="shared" si="1"/>
        <v>0</v>
      </c>
      <c r="E53" s="162"/>
      <c r="F53" s="52">
        <f t="shared" si="2"/>
        <v>0</v>
      </c>
      <c r="G53" s="52"/>
      <c r="H53" s="52"/>
      <c r="I53" s="24"/>
      <c r="J53" s="150"/>
      <c r="K53" s="52"/>
      <c r="L53" s="52"/>
      <c r="M53" s="52"/>
      <c r="N53" s="52"/>
      <c r="O53" s="53"/>
      <c r="P53" s="102" t="e">
        <f>SUM(F53/#REF!)*100</f>
        <v>#REF!</v>
      </c>
      <c r="Q53" s="60">
        <v>456390710.8600001</v>
      </c>
      <c r="R53" s="2"/>
      <c r="S53" s="1"/>
      <c r="U53" s="61">
        <v>10000000</v>
      </c>
      <c r="V53" s="61">
        <v>25000000</v>
      </c>
      <c r="AU53" s="139"/>
    </row>
    <row r="54" spans="1:47" ht="12.75">
      <c r="A54" s="66" t="s">
        <v>43</v>
      </c>
      <c r="B54" s="34" t="s">
        <v>19</v>
      </c>
      <c r="C54" s="31"/>
      <c r="D54" s="158">
        <f>SUM(D55:D59)</f>
        <v>0</v>
      </c>
      <c r="E54" s="158">
        <f>SUM(E55:E59)</f>
        <v>0</v>
      </c>
      <c r="F54" s="35">
        <f>SUM(F55:F59)</f>
        <v>0</v>
      </c>
      <c r="G54" s="35">
        <f aca="true" t="shared" si="3" ref="G54:N54">SUM(G55:G59)</f>
        <v>0</v>
      </c>
      <c r="H54" s="35">
        <f t="shared" si="3"/>
        <v>0</v>
      </c>
      <c r="I54" s="17">
        <f t="shared" si="3"/>
        <v>0</v>
      </c>
      <c r="J54" s="149">
        <f t="shared" si="3"/>
        <v>0</v>
      </c>
      <c r="K54" s="35">
        <f t="shared" si="3"/>
        <v>0</v>
      </c>
      <c r="L54" s="35">
        <f t="shared" si="3"/>
        <v>0</v>
      </c>
      <c r="M54" s="35">
        <f t="shared" si="3"/>
        <v>0</v>
      </c>
      <c r="N54" s="35">
        <f t="shared" si="3"/>
        <v>0</v>
      </c>
      <c r="O54" s="67">
        <f>SUM(O55:O59)</f>
        <v>0</v>
      </c>
      <c r="P54" s="103" t="e">
        <f>SUM(F54/#REF!)*100</f>
        <v>#REF!</v>
      </c>
      <c r="Q54" s="62">
        <v>415063549.27272725</v>
      </c>
      <c r="R54" s="63" t="s">
        <v>42</v>
      </c>
      <c r="S54" s="64">
        <f>Q53-Q54</f>
        <v>41327161.58727282</v>
      </c>
      <c r="T54" s="65" t="e">
        <f>+S54/F43</f>
        <v>#DIV/0!</v>
      </c>
      <c r="U54" s="65" t="e">
        <f>+(S54-U53)/F43</f>
        <v>#DIV/0!</v>
      </c>
      <c r="V54" s="65" t="e">
        <f>+(S54-V53)/F43</f>
        <v>#DIV/0!</v>
      </c>
      <c r="AU54" s="139"/>
    </row>
    <row r="55" spans="1:47" s="21" customFormat="1" ht="13.5" thickBot="1">
      <c r="A55" s="71">
        <v>1</v>
      </c>
      <c r="B55" s="51" t="s">
        <v>45</v>
      </c>
      <c r="C55" s="33">
        <v>821100</v>
      </c>
      <c r="D55" s="160">
        <f aca="true" t="shared" si="4" ref="D55:D60">SUM(E55:F55)</f>
        <v>0</v>
      </c>
      <c r="E55" s="160"/>
      <c r="F55" s="52">
        <f t="shared" si="2"/>
        <v>0</v>
      </c>
      <c r="G55" s="52"/>
      <c r="H55" s="52"/>
      <c r="I55" s="24"/>
      <c r="J55" s="150"/>
      <c r="K55" s="52"/>
      <c r="L55" s="52"/>
      <c r="M55" s="52"/>
      <c r="N55" s="52"/>
      <c r="O55" s="53"/>
      <c r="P55" s="102" t="e">
        <f>SUM(F55/#REF!)*100</f>
        <v>#REF!</v>
      </c>
      <c r="Q55" s="68">
        <v>418477860</v>
      </c>
      <c r="R55" s="69" t="s">
        <v>44</v>
      </c>
      <c r="S55" s="70">
        <f>Q53-Q55</f>
        <v>37912850.860000074</v>
      </c>
      <c r="AU55" s="140"/>
    </row>
    <row r="56" spans="1:47" ht="13.5" thickBot="1">
      <c r="A56" s="71">
        <v>2</v>
      </c>
      <c r="B56" s="51" t="s">
        <v>46</v>
      </c>
      <c r="C56" s="33">
        <v>821200</v>
      </c>
      <c r="D56" s="160">
        <f t="shared" si="4"/>
        <v>0</v>
      </c>
      <c r="E56" s="160"/>
      <c r="F56" s="52">
        <f t="shared" si="2"/>
        <v>0</v>
      </c>
      <c r="G56" s="52"/>
      <c r="H56" s="52"/>
      <c r="I56" s="24"/>
      <c r="J56" s="150"/>
      <c r="K56" s="52"/>
      <c r="L56" s="52"/>
      <c r="M56" s="52"/>
      <c r="N56" s="52"/>
      <c r="O56" s="53"/>
      <c r="P56" s="102" t="e">
        <f>SUM(F56/#REF!)*100</f>
        <v>#REF!</v>
      </c>
      <c r="Q56" s="25"/>
      <c r="R56" s="2"/>
      <c r="S56" s="72" t="e">
        <f>+P66/F43</f>
        <v>#REF!</v>
      </c>
      <c r="V56" s="73"/>
      <c r="AU56" s="139"/>
    </row>
    <row r="57" spans="1:47" ht="12.75">
      <c r="A57" s="71">
        <v>3</v>
      </c>
      <c r="B57" s="51" t="s">
        <v>47</v>
      </c>
      <c r="C57" s="33">
        <v>821300</v>
      </c>
      <c r="D57" s="160">
        <f t="shared" si="4"/>
        <v>0</v>
      </c>
      <c r="E57" s="160"/>
      <c r="F57" s="52">
        <f t="shared" si="2"/>
        <v>0</v>
      </c>
      <c r="G57" s="52"/>
      <c r="H57" s="52"/>
      <c r="I57" s="24"/>
      <c r="J57" s="150"/>
      <c r="K57" s="52"/>
      <c r="L57" s="52"/>
      <c r="M57" s="52"/>
      <c r="N57" s="52"/>
      <c r="O57" s="53"/>
      <c r="P57" s="102" t="e">
        <f>SUM(F57/#REF!)*100</f>
        <v>#REF!</v>
      </c>
      <c r="Q57" s="25"/>
      <c r="R57" s="74">
        <f>+(F43-Q54)/Q54</f>
        <v>-1</v>
      </c>
      <c r="S57" s="1"/>
      <c r="AU57" s="139"/>
    </row>
    <row r="58" spans="1:47" ht="12.75">
      <c r="A58" s="71">
        <v>4</v>
      </c>
      <c r="B58" s="51" t="s">
        <v>48</v>
      </c>
      <c r="C58" s="33">
        <v>821400</v>
      </c>
      <c r="D58" s="160">
        <f t="shared" si="4"/>
        <v>0</v>
      </c>
      <c r="E58" s="160"/>
      <c r="F58" s="52">
        <f t="shared" si="2"/>
        <v>0</v>
      </c>
      <c r="G58" s="52"/>
      <c r="H58" s="52"/>
      <c r="I58" s="24"/>
      <c r="J58" s="150"/>
      <c r="K58" s="52"/>
      <c r="L58" s="52"/>
      <c r="M58" s="52"/>
      <c r="N58" s="52"/>
      <c r="O58" s="53"/>
      <c r="P58" s="102" t="e">
        <f>SUM(F58/#REF!)*100</f>
        <v>#REF!</v>
      </c>
      <c r="Q58" s="25"/>
      <c r="R58" s="2"/>
      <c r="S58" s="1"/>
      <c r="V58" s="59">
        <f>+Q54+V56</f>
        <v>415063549.27272725</v>
      </c>
      <c r="AU58" s="139"/>
    </row>
    <row r="59" spans="1:47" ht="12.75">
      <c r="A59" s="71">
        <v>5</v>
      </c>
      <c r="B59" s="51" t="s">
        <v>49</v>
      </c>
      <c r="C59" s="33">
        <v>821600</v>
      </c>
      <c r="D59" s="160">
        <f t="shared" si="4"/>
        <v>0</v>
      </c>
      <c r="E59" s="160"/>
      <c r="F59" s="52">
        <f t="shared" si="2"/>
        <v>0</v>
      </c>
      <c r="G59" s="52"/>
      <c r="H59" s="52"/>
      <c r="I59" s="24"/>
      <c r="J59" s="150"/>
      <c r="K59" s="52"/>
      <c r="L59" s="52"/>
      <c r="M59" s="52"/>
      <c r="N59" s="52"/>
      <c r="O59" s="53"/>
      <c r="P59" s="102" t="e">
        <f>SUM(F59/#REF!)*100</f>
        <v>#REF!</v>
      </c>
      <c r="Q59" s="25"/>
      <c r="R59" s="2"/>
      <c r="S59" s="1"/>
      <c r="AU59" s="139"/>
    </row>
    <row r="60" spans="1:47" ht="12.75">
      <c r="A60" s="66" t="s">
        <v>50</v>
      </c>
      <c r="B60" s="34" t="s">
        <v>27</v>
      </c>
      <c r="C60" s="115">
        <v>614000</v>
      </c>
      <c r="D60" s="161">
        <f t="shared" si="4"/>
        <v>0</v>
      </c>
      <c r="E60" s="161"/>
      <c r="F60" s="116">
        <f t="shared" si="2"/>
        <v>0</v>
      </c>
      <c r="G60" s="116"/>
      <c r="H60" s="116"/>
      <c r="I60" s="132"/>
      <c r="J60" s="151"/>
      <c r="K60" s="116"/>
      <c r="L60" s="116"/>
      <c r="M60" s="116"/>
      <c r="N60" s="116"/>
      <c r="O60" s="117"/>
      <c r="P60" s="103">
        <v>0</v>
      </c>
      <c r="Q60" s="25"/>
      <c r="R60" s="2"/>
      <c r="S60" s="1"/>
      <c r="AU60" s="139"/>
    </row>
    <row r="61" spans="1:47" s="21" customFormat="1" ht="13.5" thickBot="1">
      <c r="A61" s="77"/>
      <c r="B61" s="78" t="s">
        <v>74</v>
      </c>
      <c r="C61" s="41"/>
      <c r="D61" s="159">
        <f>D42+D54+D60</f>
        <v>0</v>
      </c>
      <c r="E61" s="159">
        <f>E42+E54+E60</f>
        <v>0</v>
      </c>
      <c r="F61" s="79">
        <f>SUM(F42,F54,F60)</f>
        <v>0</v>
      </c>
      <c r="G61" s="79">
        <f aca="true" t="shared" si="5" ref="G61:O61">SUM(G42,G54,G60)</f>
        <v>0</v>
      </c>
      <c r="H61" s="79">
        <f t="shared" si="5"/>
        <v>0</v>
      </c>
      <c r="I61" s="154">
        <f t="shared" si="5"/>
        <v>0</v>
      </c>
      <c r="J61" s="155">
        <f t="shared" si="5"/>
        <v>0</v>
      </c>
      <c r="K61" s="79">
        <f t="shared" si="5"/>
        <v>0</v>
      </c>
      <c r="L61" s="79">
        <f t="shared" si="5"/>
        <v>0</v>
      </c>
      <c r="M61" s="79">
        <f t="shared" si="5"/>
        <v>0</v>
      </c>
      <c r="N61" s="79">
        <f t="shared" si="5"/>
        <v>0</v>
      </c>
      <c r="O61" s="95">
        <f t="shared" si="5"/>
        <v>0</v>
      </c>
      <c r="P61" s="103"/>
      <c r="Q61" s="18"/>
      <c r="R61" s="75"/>
      <c r="S61" s="20"/>
      <c r="AU61" s="140"/>
    </row>
    <row r="62" spans="1:15" ht="12.75" hidden="1">
      <c r="A62" s="104" t="s">
        <v>53</v>
      </c>
      <c r="B62" s="105" t="s">
        <v>54</v>
      </c>
      <c r="C62" s="106"/>
      <c r="D62" s="134">
        <f>+'[1]RASHODI PO KORIS cl 3'!I98</f>
        <v>16689218</v>
      </c>
      <c r="E62" s="134"/>
      <c r="F62" s="134"/>
      <c r="G62" s="134"/>
      <c r="H62" s="134"/>
      <c r="I62" s="134"/>
      <c r="J62" s="134"/>
      <c r="K62" s="134"/>
      <c r="L62" s="134"/>
      <c r="M62" s="134"/>
      <c r="N62" s="153" t="e">
        <f>SUM(D62/#REF!)*100</f>
        <v>#REF!</v>
      </c>
      <c r="O62" s="18"/>
    </row>
    <row r="63" spans="1:16" ht="12.75" hidden="1">
      <c r="A63" s="66" t="s">
        <v>55</v>
      </c>
      <c r="B63" s="34" t="s">
        <v>33</v>
      </c>
      <c r="C63" s="31"/>
      <c r="D63" s="76" t="e">
        <f>SUM(F61+#REF!+D62)</f>
        <v>#REF!</v>
      </c>
      <c r="E63" s="76"/>
      <c r="F63" s="76"/>
      <c r="G63" s="76"/>
      <c r="H63" s="76"/>
      <c r="I63" s="76"/>
      <c r="J63" s="76"/>
      <c r="K63" s="76"/>
      <c r="L63" s="76"/>
      <c r="M63" s="76"/>
      <c r="N63" s="67" t="e">
        <f>SUM(D63/#REF!)*100</f>
        <v>#REF!</v>
      </c>
      <c r="O63" s="18"/>
      <c r="P63" s="54">
        <f>17629655-D62</f>
        <v>940437</v>
      </c>
    </row>
    <row r="64" spans="1:15" ht="12.75" hidden="1">
      <c r="A64" s="66" t="s">
        <v>56</v>
      </c>
      <c r="B64" s="34" t="s">
        <v>57</v>
      </c>
      <c r="C64" s="31"/>
      <c r="D64" s="40">
        <f>+'[1]PRIHODI cl 2'!F66</f>
        <v>261930718</v>
      </c>
      <c r="E64" s="40"/>
      <c r="F64" s="40"/>
      <c r="G64" s="40"/>
      <c r="H64" s="40"/>
      <c r="I64" s="40"/>
      <c r="J64" s="40"/>
      <c r="K64" s="40"/>
      <c r="L64" s="40"/>
      <c r="M64" s="40"/>
      <c r="N64" s="67" t="e">
        <f>SUM(D64/#REF!)*100</f>
        <v>#REF!</v>
      </c>
      <c r="O64" s="18"/>
    </row>
    <row r="65" spans="1:17" ht="14.25" customHeight="1" hidden="1">
      <c r="A65" s="77" t="s">
        <v>58</v>
      </c>
      <c r="B65" s="78" t="s">
        <v>59</v>
      </c>
      <c r="C65" s="41"/>
      <c r="D65" s="79" t="e">
        <f>SUM(D63+D64)</f>
        <v>#REF!</v>
      </c>
      <c r="E65" s="79"/>
      <c r="F65" s="79"/>
      <c r="G65" s="79"/>
      <c r="H65" s="79"/>
      <c r="I65" s="79"/>
      <c r="J65" s="79"/>
      <c r="K65" s="79"/>
      <c r="L65" s="79"/>
      <c r="M65" s="79"/>
      <c r="N65" s="80" t="e">
        <f>SUM(D65/#REF!)*100</f>
        <v>#REF!</v>
      </c>
      <c r="O65" s="18"/>
      <c r="Q65" s="1" t="e">
        <f>+(456528056-429528056)/O58429528056</f>
        <v>#NAME?</v>
      </c>
    </row>
    <row r="66" spans="1:17" ht="15" customHeight="1" hidden="1">
      <c r="A66" s="83"/>
      <c r="B66" s="84"/>
      <c r="C66" s="83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81" t="e">
        <f>D65-1186357560</f>
        <v>#REF!</v>
      </c>
      <c r="Q66" s="82">
        <f>456390711-F43</f>
        <v>456390711</v>
      </c>
    </row>
    <row r="67" spans="1:17" ht="15" customHeight="1" hidden="1">
      <c r="A67" s="86"/>
      <c r="B67" s="87"/>
      <c r="C67" s="86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18"/>
      <c r="P67" s="2">
        <f>32*12*1.11</f>
        <v>426.24</v>
      </c>
      <c r="Q67" s="85" t="e">
        <f>+Q66/F43</f>
        <v>#DIV/0!</v>
      </c>
    </row>
    <row r="68" spans="1:15" ht="15" customHeight="1" hidden="1">
      <c r="A68" s="166" t="s">
        <v>60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8"/>
    </row>
    <row r="69" spans="1:15" ht="15" customHeight="1" hidden="1">
      <c r="A69" s="167" t="s">
        <v>61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89"/>
    </row>
    <row r="70" ht="15" customHeight="1" hidden="1">
      <c r="O70" s="90"/>
    </row>
    <row r="71" spans="1:14" ht="7.5" customHeight="1" hidden="1">
      <c r="A71" s="168" t="s">
        <v>34</v>
      </c>
      <c r="B71" s="171" t="s">
        <v>0</v>
      </c>
      <c r="C71" s="168" t="s">
        <v>35</v>
      </c>
      <c r="D71" s="168" t="s">
        <v>2</v>
      </c>
      <c r="E71" s="3"/>
      <c r="F71" s="3"/>
      <c r="G71" s="3"/>
      <c r="H71" s="3"/>
      <c r="I71" s="3"/>
      <c r="J71" s="3"/>
      <c r="K71" s="3"/>
      <c r="L71" s="3"/>
      <c r="M71" s="3"/>
      <c r="N71" s="168" t="s">
        <v>4</v>
      </c>
    </row>
    <row r="72" spans="1:15" ht="12.75" customHeight="1" hidden="1">
      <c r="A72" s="169"/>
      <c r="B72" s="172"/>
      <c r="C72" s="169"/>
      <c r="D72" s="169"/>
      <c r="E72" s="6"/>
      <c r="F72" s="6"/>
      <c r="G72" s="6"/>
      <c r="H72" s="6"/>
      <c r="I72" s="6"/>
      <c r="J72" s="6"/>
      <c r="K72" s="6"/>
      <c r="L72" s="6"/>
      <c r="M72" s="6"/>
      <c r="N72" s="169"/>
      <c r="O72" s="5"/>
    </row>
    <row r="73" spans="1:15" ht="12.75" customHeight="1" hidden="1">
      <c r="A73" s="170"/>
      <c r="B73" s="173"/>
      <c r="C73" s="170"/>
      <c r="D73" s="170"/>
      <c r="E73" s="8"/>
      <c r="F73" s="8"/>
      <c r="G73" s="8"/>
      <c r="H73" s="8"/>
      <c r="I73" s="8"/>
      <c r="J73" s="8"/>
      <c r="K73" s="8"/>
      <c r="L73" s="8"/>
      <c r="M73" s="8"/>
      <c r="N73" s="170"/>
      <c r="O73" s="5"/>
    </row>
    <row r="74" spans="1:15" ht="15" customHeight="1" hidden="1">
      <c r="A74" s="12"/>
      <c r="B74" s="13">
        <v>1</v>
      </c>
      <c r="C74" s="12">
        <v>2</v>
      </c>
      <c r="D74" s="13">
        <v>5</v>
      </c>
      <c r="E74" s="13"/>
      <c r="F74" s="13"/>
      <c r="G74" s="13"/>
      <c r="H74" s="13"/>
      <c r="I74" s="13"/>
      <c r="J74" s="13"/>
      <c r="K74" s="13"/>
      <c r="L74" s="13"/>
      <c r="M74" s="13"/>
      <c r="N74" s="13" t="s">
        <v>62</v>
      </c>
      <c r="O74" s="5"/>
    </row>
    <row r="75" spans="1:15" ht="12.75" hidden="1">
      <c r="A75" s="92" t="s">
        <v>37</v>
      </c>
      <c r="B75" s="93" t="s">
        <v>63</v>
      </c>
      <c r="C75" s="38"/>
      <c r="D75" s="94">
        <f>+'[1]PRIHODI cl 2'!F67</f>
        <v>1186357560</v>
      </c>
      <c r="E75" s="94"/>
      <c r="F75" s="94"/>
      <c r="G75" s="94"/>
      <c r="H75" s="94"/>
      <c r="I75" s="94"/>
      <c r="J75" s="94"/>
      <c r="K75" s="94"/>
      <c r="L75" s="94"/>
      <c r="M75" s="94"/>
      <c r="N75" s="94" t="e">
        <f>+D75/#REF!*100</f>
        <v>#REF!</v>
      </c>
      <c r="O75" s="91"/>
    </row>
    <row r="76" spans="1:15" ht="14.25" customHeight="1" hidden="1">
      <c r="A76" s="92" t="s">
        <v>43</v>
      </c>
      <c r="B76" s="93" t="s">
        <v>59</v>
      </c>
      <c r="C76" s="38"/>
      <c r="D76" s="94" t="e">
        <f>+D65</f>
        <v>#REF!</v>
      </c>
      <c r="E76" s="94"/>
      <c r="F76" s="94"/>
      <c r="G76" s="94"/>
      <c r="H76" s="94"/>
      <c r="I76" s="94"/>
      <c r="J76" s="94"/>
      <c r="K76" s="94"/>
      <c r="L76" s="94"/>
      <c r="M76" s="94"/>
      <c r="N76" s="67" t="e">
        <f>+D76/#REF!*100</f>
        <v>#REF!</v>
      </c>
      <c r="O76" s="18"/>
    </row>
    <row r="77" spans="1:15" ht="13.5" hidden="1" thickBot="1">
      <c r="A77" s="77"/>
      <c r="B77" s="78" t="s">
        <v>64</v>
      </c>
      <c r="C77" s="41"/>
      <c r="D77" s="95" t="e">
        <f>+D75-D76</f>
        <v>#REF!</v>
      </c>
      <c r="E77" s="94"/>
      <c r="F77" s="94"/>
      <c r="G77" s="94"/>
      <c r="H77" s="94"/>
      <c r="I77" s="94"/>
      <c r="J77" s="94"/>
      <c r="K77" s="94"/>
      <c r="L77" s="94"/>
      <c r="M77" s="94"/>
      <c r="N77" s="67"/>
      <c r="O77" s="18"/>
    </row>
    <row r="78" ht="12.75" hidden="1">
      <c r="O78" s="18"/>
    </row>
    <row r="79" spans="1:16" ht="12.75" hidden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P79" s="2">
        <f>+P67+55</f>
        <v>481.24</v>
      </c>
    </row>
    <row r="80" spans="1:14" ht="12.75" hidden="1">
      <c r="A80" s="1"/>
      <c r="B80" s="1"/>
      <c r="C80" s="1"/>
      <c r="D80" s="55">
        <f>1186561263</f>
        <v>1186561263</v>
      </c>
      <c r="E80" s="55"/>
      <c r="F80" s="55"/>
      <c r="G80" s="55"/>
      <c r="H80" s="55"/>
      <c r="I80" s="55"/>
      <c r="J80" s="55"/>
      <c r="K80" s="55"/>
      <c r="L80" s="55"/>
      <c r="M80" s="55"/>
      <c r="N80" s="1"/>
    </row>
    <row r="81" spans="1:14" ht="12.75" hidden="1">
      <c r="A81" s="1"/>
      <c r="B81" s="1"/>
      <c r="C81" s="1"/>
      <c r="D81" s="96">
        <f>+D80-1186357560</f>
        <v>203703</v>
      </c>
      <c r="E81" s="96"/>
      <c r="F81" s="96"/>
      <c r="G81" s="96"/>
      <c r="H81" s="96"/>
      <c r="I81" s="96"/>
      <c r="J81" s="96"/>
      <c r="K81" s="96"/>
      <c r="L81" s="96"/>
      <c r="M81" s="96"/>
      <c r="N81" s="1"/>
    </row>
    <row r="82" spans="4:13" ht="12.75" hidden="1">
      <c r="D82" s="59"/>
      <c r="E82" s="59"/>
      <c r="F82" s="59"/>
      <c r="G82" s="59"/>
      <c r="H82" s="59"/>
      <c r="I82" s="59"/>
      <c r="J82" s="59"/>
      <c r="K82" s="59"/>
      <c r="L82" s="59"/>
      <c r="M82" s="59"/>
    </row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7" spans="8:13" ht="12.75">
      <c r="H97" s="114"/>
      <c r="I97" s="152"/>
      <c r="J97" s="112"/>
      <c r="K97" s="112"/>
      <c r="L97" s="112"/>
      <c r="M97" s="113"/>
    </row>
    <row r="98" spans="7:11" ht="15.75">
      <c r="G98" s="112"/>
      <c r="H98" s="112"/>
      <c r="I98" s="112"/>
      <c r="J98" s="111"/>
      <c r="K98" s="111" t="s">
        <v>89</v>
      </c>
    </row>
    <row r="99" ht="15.75">
      <c r="H99" s="111" t="s">
        <v>89</v>
      </c>
    </row>
  </sheetData>
  <sheetProtection/>
  <mergeCells count="25">
    <mergeCell ref="F38:F40"/>
    <mergeCell ref="A35:N36"/>
    <mergeCell ref="N3:N4"/>
    <mergeCell ref="A3:A5"/>
    <mergeCell ref="G38:O39"/>
    <mergeCell ref="P38:P39"/>
    <mergeCell ref="C38:C40"/>
    <mergeCell ref="B3:B5"/>
    <mergeCell ref="C3:C5"/>
    <mergeCell ref="A68:N68"/>
    <mergeCell ref="D71:D73"/>
    <mergeCell ref="A38:A40"/>
    <mergeCell ref="B38:B40"/>
    <mergeCell ref="A37:C37"/>
    <mergeCell ref="D3:D4"/>
    <mergeCell ref="A69:N69"/>
    <mergeCell ref="D37:N37"/>
    <mergeCell ref="A33:C33"/>
    <mergeCell ref="A71:A73"/>
    <mergeCell ref="B71:B73"/>
    <mergeCell ref="D38:D40"/>
    <mergeCell ref="E38:E40"/>
    <mergeCell ref="C71:C73"/>
    <mergeCell ref="N71:N73"/>
    <mergeCell ref="A34:N34"/>
  </mergeCells>
  <printOptions/>
  <pageMargins left="0.48" right="0.49" top="0.59" bottom="0.7480314960629921" header="0.36" footer="0.31496062992125984"/>
  <pageSetup horizontalDpi="600" verticalDpi="600" orientation="landscape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AU99"/>
  <sheetViews>
    <sheetView zoomScalePageLayoutView="0" workbookViewId="0" topLeftCell="A37">
      <selection activeCell="E38" sqref="E38:E40"/>
    </sheetView>
  </sheetViews>
  <sheetFormatPr defaultColWidth="9.140625" defaultRowHeight="12.75"/>
  <cols>
    <col min="1" max="1" width="3.00390625" style="0" customWidth="1"/>
    <col min="2" max="2" width="36.140625" style="0" customWidth="1"/>
    <col min="3" max="3" width="7.00390625" style="0" customWidth="1"/>
    <col min="4" max="4" width="19.421875" style="0" customWidth="1"/>
    <col min="5" max="5" width="19.00390625" style="0" customWidth="1"/>
    <col min="6" max="6" width="18.8515625" style="0" customWidth="1"/>
    <col min="7" max="8" width="15.00390625" style="0" customWidth="1"/>
    <col min="9" max="9" width="14.421875" style="0" customWidth="1"/>
    <col min="10" max="12" width="7.8515625" style="0" hidden="1" customWidth="1"/>
    <col min="13" max="13" width="7.57421875" style="0" hidden="1" customWidth="1"/>
    <col min="14" max="14" width="9.8515625" style="0" hidden="1" customWidth="1"/>
    <col min="15" max="15" width="9.8515625" style="1" hidden="1" customWidth="1"/>
    <col min="16" max="16" width="13.57421875" style="2" hidden="1" customWidth="1"/>
    <col min="17" max="17" width="15.00390625" style="1" hidden="1" customWidth="1"/>
    <col min="18" max="18" width="9.140625" style="0" hidden="1" customWidth="1"/>
    <col min="19" max="19" width="12.8515625" style="0" hidden="1" customWidth="1"/>
    <col min="20" max="21" width="15.00390625" style="0" hidden="1" customWidth="1"/>
    <col min="22" max="22" width="0.13671875" style="0" hidden="1" customWidth="1"/>
    <col min="23" max="23" width="9.140625" style="0" customWidth="1"/>
    <col min="24" max="24" width="12.8515625" style="0" customWidth="1"/>
    <col min="25" max="30" width="15.00390625" style="0" customWidth="1"/>
    <col min="31" max="44" width="9.140625" style="0" customWidth="1"/>
  </cols>
  <sheetData>
    <row r="1" ht="12.75" hidden="1"/>
    <row r="2" ht="21.75" customHeight="1" hidden="1"/>
    <row r="3" spans="1:15" ht="12" customHeight="1" hidden="1">
      <c r="A3" s="168"/>
      <c r="B3" s="171" t="s">
        <v>0</v>
      </c>
      <c r="C3" s="168" t="s">
        <v>1</v>
      </c>
      <c r="D3" s="192" t="s">
        <v>3</v>
      </c>
      <c r="E3" s="4"/>
      <c r="F3" s="4"/>
      <c r="G3" s="4"/>
      <c r="H3" s="4"/>
      <c r="I3" s="4"/>
      <c r="J3" s="4"/>
      <c r="K3" s="4"/>
      <c r="L3" s="4"/>
      <c r="M3" s="4"/>
      <c r="N3" s="168" t="s">
        <v>4</v>
      </c>
      <c r="O3" s="5"/>
    </row>
    <row r="4" spans="1:15" ht="12" customHeight="1" hidden="1">
      <c r="A4" s="169"/>
      <c r="B4" s="172"/>
      <c r="C4" s="169"/>
      <c r="D4" s="193"/>
      <c r="E4" s="7"/>
      <c r="F4" s="7"/>
      <c r="G4" s="7"/>
      <c r="H4" s="7"/>
      <c r="I4" s="7"/>
      <c r="J4" s="7"/>
      <c r="K4" s="7"/>
      <c r="L4" s="7"/>
      <c r="M4" s="7"/>
      <c r="N4" s="169"/>
      <c r="O4" s="5"/>
    </row>
    <row r="5" spans="1:15" ht="25.5" customHeight="1" hidden="1">
      <c r="A5" s="170"/>
      <c r="B5" s="173"/>
      <c r="C5" s="170"/>
      <c r="D5" s="10" t="s">
        <v>5</v>
      </c>
      <c r="E5" s="10"/>
      <c r="F5" s="10"/>
      <c r="G5" s="10"/>
      <c r="H5" s="10"/>
      <c r="I5" s="10"/>
      <c r="J5" s="10"/>
      <c r="K5" s="10"/>
      <c r="L5" s="10"/>
      <c r="M5" s="10"/>
      <c r="N5" s="9" t="s">
        <v>6</v>
      </c>
      <c r="O5" s="11"/>
    </row>
    <row r="6" spans="1:15" ht="12" customHeight="1" hidden="1">
      <c r="A6" s="12"/>
      <c r="B6" s="13">
        <v>2</v>
      </c>
      <c r="C6" s="12">
        <v>3</v>
      </c>
      <c r="D6" s="14">
        <v>9</v>
      </c>
      <c r="E6" s="14"/>
      <c r="F6" s="14"/>
      <c r="G6" s="14"/>
      <c r="H6" s="14"/>
      <c r="I6" s="14"/>
      <c r="J6" s="14"/>
      <c r="K6" s="14"/>
      <c r="L6" s="14"/>
      <c r="M6" s="14"/>
      <c r="N6" s="14">
        <v>11</v>
      </c>
      <c r="O6" s="11"/>
    </row>
    <row r="7" spans="1:17" s="21" customFormat="1" ht="12" customHeight="1" hidden="1">
      <c r="A7" s="15"/>
      <c r="B7" s="16" t="s">
        <v>7</v>
      </c>
      <c r="C7" s="15"/>
      <c r="D7" s="17" t="e">
        <f>+SUM(D8:D18)</f>
        <v>#REF!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  <c r="P7" s="19"/>
      <c r="Q7" s="20"/>
    </row>
    <row r="8" spans="1:17" s="28" customFormat="1" ht="12" customHeight="1" hidden="1">
      <c r="A8" s="22"/>
      <c r="B8" s="23" t="s">
        <v>8</v>
      </c>
      <c r="C8" s="22">
        <v>611100</v>
      </c>
      <c r="D8" s="24">
        <f>'[1]DETALJNI PRIKAZ'!K10+'[1]DETALJNI PRIKAZ'!K41+'[1]DETALJNI PRIKAZ'!K74+'[1]DETALJNI PRIKAZ'!K109+'[1]DETALJNI PRIKAZ'!K144+'[1]DETALJNI PRIKAZ'!K173+'[1]DETALJNI PRIKAZ'!K203+'[1]DETALJNI PRIKAZ'!K233+'[1]DETALJNI PRIKAZ'!K263+'[1]DETALJNI PRIKAZ'!K293+'[1]DETALJNI PRIKAZ'!K322+'[1]DETALJNI PRIKAZ'!K352+'[1]DETALJNI PRIKAZ'!K388+'[1]DETALJNI PRIKAZ'!K418+'[1]DETALJNI PRIKAZ'!K450+'[1]DETALJNI PRIKAZ'!K482+'[1]DETALJNI PRIKAZ'!K512+'[1]DETALJNI PRIKAZ'!K542+'[1]DETALJNI PRIKAZ'!K583+'[1]DETALJNI PRIKAZ'!K613+'[1]DETALJNI PRIKAZ'!K643+'[1]DETALJNI PRIKAZ'!K673+'[1]DETALJNI PRIKAZ'!K703+'[1]DETALJNI PRIKAZ'!K753+'[1]DETALJNI PRIKAZ'!K783+'[1]DETALJNI PRIKAZ'!K818+'[1]DETALJNI PRIKAZ'!K858+'[1]DETALJNI PRIKAZ'!K888+'[1]DETALJNI PRIKAZ'!K918+'[1]DETALJNI PRIKAZ'!K976+'[1]DETALJNI PRIKAZ'!K1009+'[1]DETALJNI PRIKAZ'!K1041+'[1]DETALJNI PRIKAZ'!K1071+'[1]DETALJNI PRIKAZ'!K1101+'[1]DETALJNI PRIKAZ'!K1132+'[1]DETALJNI PRIKAZ'!K1174+'[1]DETALJNI PRIKAZ'!K1204+'[1]DETALJNI PRIKAZ'!K1236+'[1]DETALJNI PRIKAZ'!K1266+'[1]DETALJNI PRIKAZ'!K1296+'[1]DETALJNI PRIKAZ'!K1326+'[1]DETALJNI PRIKAZ'!K1356+'[1]DETALJNI PRIKAZ'!K1386+'[1]DETALJNI PRIKAZ'!K1416</f>
        <v>423119908.9867956</v>
      </c>
      <c r="E8" s="24"/>
      <c r="F8" s="24"/>
      <c r="G8" s="24"/>
      <c r="H8" s="24"/>
      <c r="I8" s="24"/>
      <c r="J8" s="24"/>
      <c r="K8" s="24"/>
      <c r="L8" s="24"/>
      <c r="M8" s="24"/>
      <c r="N8" s="24" t="e">
        <f>'[1]DETALJNI PRIKAZ'!L10+'[1]DETALJNI PRIKAZ'!L41+'[1]DETALJNI PRIKAZ'!L74+'[1]DETALJNI PRIKAZ'!L109+'[1]DETALJNI PRIKAZ'!L144+'[1]DETALJNI PRIKAZ'!L173+'[1]DETALJNI PRIKAZ'!L203+'[1]DETALJNI PRIKAZ'!L233+'[1]DETALJNI PRIKAZ'!L263+'[1]DETALJNI PRIKAZ'!L293+'[1]DETALJNI PRIKAZ'!L322+'[1]DETALJNI PRIKAZ'!L352+'[1]DETALJNI PRIKAZ'!L388+'[1]DETALJNI PRIKAZ'!L418+'[1]DETALJNI PRIKAZ'!L450+'[1]DETALJNI PRIKAZ'!L482+'[1]DETALJNI PRIKAZ'!L512+'[1]DETALJNI PRIKAZ'!L542+'[1]DETALJNI PRIKAZ'!L583+'[1]DETALJNI PRIKAZ'!L613+'[1]DETALJNI PRIKAZ'!L643+'[1]DETALJNI PRIKAZ'!L673+'[1]DETALJNI PRIKAZ'!L703+'[1]DETALJNI PRIKAZ'!L753+'[1]DETALJNI PRIKAZ'!L783+'[1]DETALJNI PRIKAZ'!L818+'[1]DETALJNI PRIKAZ'!L858+'[1]DETALJNI PRIKAZ'!L888+'[1]DETALJNI PRIKAZ'!L918+'[1]DETALJNI PRIKAZ'!L976+'[1]DETALJNI PRIKAZ'!L1009+'[1]DETALJNI PRIKAZ'!L1041+'[1]DETALJNI PRIKAZ'!L1071+'[1]DETALJNI PRIKAZ'!L1101+'[1]DETALJNI PRIKAZ'!L1132+'[1]DETALJNI PRIKAZ'!L1174+'[1]DETALJNI PRIKAZ'!L1204+'[1]DETALJNI PRIKAZ'!L1236+'[1]DETALJNI PRIKAZ'!L1266+'[1]DETALJNI PRIKAZ'!L1296+'[1]DETALJNI PRIKAZ'!L1326+'[1]DETALJNI PRIKAZ'!L1356+'[1]DETALJNI PRIKAZ'!L1386+'[1]DETALJNI PRIKAZ'!L1416</f>
        <v>#REF!</v>
      </c>
      <c r="O8" s="25"/>
      <c r="P8" s="26"/>
      <c r="Q8" s="27"/>
    </row>
    <row r="9" spans="1:17" s="28" customFormat="1" ht="12" customHeight="1" hidden="1">
      <c r="A9" s="29"/>
      <c r="B9" s="30" t="s">
        <v>9</v>
      </c>
      <c r="C9" s="29">
        <v>611200</v>
      </c>
      <c r="D9" s="24">
        <f>'[1]DETALJNI PRIKAZ'!K11+'[1]DETALJNI PRIKAZ'!K42+'[1]DETALJNI PRIKAZ'!K75+'[1]DETALJNI PRIKAZ'!K110+'[1]DETALJNI PRIKAZ'!K145+'[1]DETALJNI PRIKAZ'!K174+'[1]DETALJNI PRIKAZ'!K204+'[1]DETALJNI PRIKAZ'!K234+'[1]DETALJNI PRIKAZ'!K264+'[1]DETALJNI PRIKAZ'!K294+'[1]DETALJNI PRIKAZ'!K323+'[1]DETALJNI PRIKAZ'!K353+'[1]DETALJNI PRIKAZ'!K389+'[1]DETALJNI PRIKAZ'!K419+'[1]DETALJNI PRIKAZ'!K451+'[1]DETALJNI PRIKAZ'!K483+'[1]DETALJNI PRIKAZ'!K513+'[1]DETALJNI PRIKAZ'!K543+'[1]DETALJNI PRIKAZ'!K584+'[1]DETALJNI PRIKAZ'!K614+'[1]DETALJNI PRIKAZ'!K644+'[1]DETALJNI PRIKAZ'!K674+'[1]DETALJNI PRIKAZ'!K704+'[1]DETALJNI PRIKAZ'!K754+'[1]DETALJNI PRIKAZ'!K784+'[1]DETALJNI PRIKAZ'!K819+'[1]DETALJNI PRIKAZ'!K859+'[1]DETALJNI PRIKAZ'!K889+'[1]DETALJNI PRIKAZ'!K919+'[1]DETALJNI PRIKAZ'!K977+'[1]DETALJNI PRIKAZ'!K1010+'[1]DETALJNI PRIKAZ'!K1042+'[1]DETALJNI PRIKAZ'!K1072+'[1]DETALJNI PRIKAZ'!K1102+'[1]DETALJNI PRIKAZ'!K1133+'[1]DETALJNI PRIKAZ'!K1175+'[1]DETALJNI PRIKAZ'!K1205+'[1]DETALJNI PRIKAZ'!K1237+'[1]DETALJNI PRIKAZ'!K1267+'[1]DETALJNI PRIKAZ'!K1297+'[1]DETALJNI PRIKAZ'!K1327+'[1]DETALJNI PRIKAZ'!K1357+'[1]DETALJNI PRIKAZ'!K1387+'[1]DETALJNI PRIKAZ'!K1417</f>
        <v>152406879</v>
      </c>
      <c r="E9" s="24"/>
      <c r="F9" s="24"/>
      <c r="G9" s="24"/>
      <c r="H9" s="24"/>
      <c r="I9" s="24"/>
      <c r="J9" s="24"/>
      <c r="K9" s="24"/>
      <c r="L9" s="24"/>
      <c r="M9" s="24"/>
      <c r="N9" s="24" t="e">
        <f>'[1]DETALJNI PRIKAZ'!L11+'[1]DETALJNI PRIKAZ'!L42+'[1]DETALJNI PRIKAZ'!L75+'[1]DETALJNI PRIKAZ'!L110+'[1]DETALJNI PRIKAZ'!L145+'[1]DETALJNI PRIKAZ'!L174+'[1]DETALJNI PRIKAZ'!L204+'[1]DETALJNI PRIKAZ'!L234+'[1]DETALJNI PRIKAZ'!L264+'[1]DETALJNI PRIKAZ'!L294+'[1]DETALJNI PRIKAZ'!L323+'[1]DETALJNI PRIKAZ'!L353+'[1]DETALJNI PRIKAZ'!L389+'[1]DETALJNI PRIKAZ'!L419+'[1]DETALJNI PRIKAZ'!L451+'[1]DETALJNI PRIKAZ'!L483+'[1]DETALJNI PRIKAZ'!L513+'[1]DETALJNI PRIKAZ'!L543+'[1]DETALJNI PRIKAZ'!L584+'[1]DETALJNI PRIKAZ'!L614+'[1]DETALJNI PRIKAZ'!L644+'[1]DETALJNI PRIKAZ'!L674+'[1]DETALJNI PRIKAZ'!L704+'[1]DETALJNI PRIKAZ'!L754+'[1]DETALJNI PRIKAZ'!L784+'[1]DETALJNI PRIKAZ'!L819+'[1]DETALJNI PRIKAZ'!L859+'[1]DETALJNI PRIKAZ'!L889+'[1]DETALJNI PRIKAZ'!L919+'[1]DETALJNI PRIKAZ'!L977+'[1]DETALJNI PRIKAZ'!L1010+'[1]DETALJNI PRIKAZ'!L1042+'[1]DETALJNI PRIKAZ'!L1072+'[1]DETALJNI PRIKAZ'!L1102+'[1]DETALJNI PRIKAZ'!L1133+'[1]DETALJNI PRIKAZ'!L1175+'[1]DETALJNI PRIKAZ'!L1205+'[1]DETALJNI PRIKAZ'!L1237+'[1]DETALJNI PRIKAZ'!L1267+'[1]DETALJNI PRIKAZ'!L1297+'[1]DETALJNI PRIKAZ'!L1327+'[1]DETALJNI PRIKAZ'!L1357+'[1]DETALJNI PRIKAZ'!L1387+'[1]DETALJNI PRIKAZ'!L1417</f>
        <v>#REF!</v>
      </c>
      <c r="O9" s="25"/>
      <c r="P9" s="26"/>
      <c r="Q9" s="27"/>
    </row>
    <row r="10" spans="1:17" s="28" customFormat="1" ht="12" customHeight="1" hidden="1">
      <c r="A10" s="29"/>
      <c r="B10" s="30" t="s">
        <v>10</v>
      </c>
      <c r="C10" s="29">
        <v>613100</v>
      </c>
      <c r="D10" s="24">
        <f>'[1]DETALJNI PRIKAZ'!K12+'[1]DETALJNI PRIKAZ'!K43+'[1]DETALJNI PRIKAZ'!K76+'[1]DETALJNI PRIKAZ'!K111+'[1]DETALJNI PRIKAZ'!K146+'[1]DETALJNI PRIKAZ'!K175+'[1]DETALJNI PRIKAZ'!K205+'[1]DETALJNI PRIKAZ'!K235+'[1]DETALJNI PRIKAZ'!K265+'[1]DETALJNI PRIKAZ'!K295+'[1]DETALJNI PRIKAZ'!K324+'[1]DETALJNI PRIKAZ'!K354+'[1]DETALJNI PRIKAZ'!K390+'[1]DETALJNI PRIKAZ'!K420+'[1]DETALJNI PRIKAZ'!K452+'[1]DETALJNI PRIKAZ'!K484+'[1]DETALJNI PRIKAZ'!K514+'[1]DETALJNI PRIKAZ'!K544+'[1]DETALJNI PRIKAZ'!K585+'[1]DETALJNI PRIKAZ'!K615+'[1]DETALJNI PRIKAZ'!K645+'[1]DETALJNI PRIKAZ'!K675+'[1]DETALJNI PRIKAZ'!K705+'[1]DETALJNI PRIKAZ'!K755+'[1]DETALJNI PRIKAZ'!K785+'[1]DETALJNI PRIKAZ'!K820+'[1]DETALJNI PRIKAZ'!K860+'[1]DETALJNI PRIKAZ'!K890+'[1]DETALJNI PRIKAZ'!K920+'[1]DETALJNI PRIKAZ'!K978+'[1]DETALJNI PRIKAZ'!K1011+'[1]DETALJNI PRIKAZ'!K1043+'[1]DETALJNI PRIKAZ'!K1073+'[1]DETALJNI PRIKAZ'!K1103+'[1]DETALJNI PRIKAZ'!K1134+'[1]DETALJNI PRIKAZ'!K1176+'[1]DETALJNI PRIKAZ'!K1206+'[1]DETALJNI PRIKAZ'!K1238+'[1]DETALJNI PRIKAZ'!K1268+'[1]DETALJNI PRIKAZ'!K1298+'[1]DETALJNI PRIKAZ'!K1328+'[1]DETALJNI PRIKAZ'!K1358+'[1]DETALJNI PRIKAZ'!K1388+'[1]DETALJNI PRIKAZ'!K1418</f>
        <v>18297613.37594317</v>
      </c>
      <c r="E10" s="24"/>
      <c r="F10" s="24"/>
      <c r="G10" s="24"/>
      <c r="H10" s="24"/>
      <c r="I10" s="24"/>
      <c r="J10" s="24"/>
      <c r="K10" s="24"/>
      <c r="L10" s="24"/>
      <c r="M10" s="24"/>
      <c r="N10" s="24" t="e">
        <f>'[1]DETALJNI PRIKAZ'!L12+'[1]DETALJNI PRIKAZ'!L43+'[1]DETALJNI PRIKAZ'!L76+'[1]DETALJNI PRIKAZ'!L111+'[1]DETALJNI PRIKAZ'!L146+'[1]DETALJNI PRIKAZ'!L175+'[1]DETALJNI PRIKAZ'!L205+'[1]DETALJNI PRIKAZ'!L235+'[1]DETALJNI PRIKAZ'!L265+'[1]DETALJNI PRIKAZ'!L295+'[1]DETALJNI PRIKAZ'!L324+'[1]DETALJNI PRIKAZ'!L354+'[1]DETALJNI PRIKAZ'!L390+'[1]DETALJNI PRIKAZ'!L420+'[1]DETALJNI PRIKAZ'!L452+'[1]DETALJNI PRIKAZ'!L484+'[1]DETALJNI PRIKAZ'!L514+'[1]DETALJNI PRIKAZ'!L544+'[1]DETALJNI PRIKAZ'!L585+'[1]DETALJNI PRIKAZ'!L615+'[1]DETALJNI PRIKAZ'!L645+'[1]DETALJNI PRIKAZ'!L675+'[1]DETALJNI PRIKAZ'!L705+'[1]DETALJNI PRIKAZ'!L755+'[1]DETALJNI PRIKAZ'!L785+'[1]DETALJNI PRIKAZ'!L820+'[1]DETALJNI PRIKAZ'!L860+'[1]DETALJNI PRIKAZ'!L890+'[1]DETALJNI PRIKAZ'!L920+'[1]DETALJNI PRIKAZ'!L978+'[1]DETALJNI PRIKAZ'!L1011+'[1]DETALJNI PRIKAZ'!L1043+'[1]DETALJNI PRIKAZ'!L1073+'[1]DETALJNI PRIKAZ'!L1103+'[1]DETALJNI PRIKAZ'!L1134+'[1]DETALJNI PRIKAZ'!L1176+'[1]DETALJNI PRIKAZ'!L1206+'[1]DETALJNI PRIKAZ'!L1238+'[1]DETALJNI PRIKAZ'!L1268+'[1]DETALJNI PRIKAZ'!L1298+'[1]DETALJNI PRIKAZ'!L1328+'[1]DETALJNI PRIKAZ'!L1358+'[1]DETALJNI PRIKAZ'!L1388+'[1]DETALJNI PRIKAZ'!L1418</f>
        <v>#REF!</v>
      </c>
      <c r="O10" s="25"/>
      <c r="P10" s="26"/>
      <c r="Q10" s="27"/>
    </row>
    <row r="11" spans="1:17" s="28" customFormat="1" ht="12" customHeight="1" hidden="1">
      <c r="A11" s="29"/>
      <c r="B11" s="30" t="s">
        <v>11</v>
      </c>
      <c r="C11" s="29">
        <v>613200</v>
      </c>
      <c r="D11" s="24">
        <f>'[1]DETALJNI PRIKAZ'!K13+'[1]DETALJNI PRIKAZ'!K44+'[1]DETALJNI PRIKAZ'!K77+'[1]DETALJNI PRIKAZ'!K112+'[1]DETALJNI PRIKAZ'!K147+'[1]DETALJNI PRIKAZ'!K176+'[1]DETALJNI PRIKAZ'!K206+'[1]DETALJNI PRIKAZ'!K236+'[1]DETALJNI PRIKAZ'!K266+'[1]DETALJNI PRIKAZ'!K296+'[1]DETALJNI PRIKAZ'!K325+'[1]DETALJNI PRIKAZ'!K355+'[1]DETALJNI PRIKAZ'!K391+'[1]DETALJNI PRIKAZ'!K421+'[1]DETALJNI PRIKAZ'!K453+'[1]DETALJNI PRIKAZ'!K485+'[1]DETALJNI PRIKAZ'!K515+'[1]DETALJNI PRIKAZ'!K545+'[1]DETALJNI PRIKAZ'!K586+'[1]DETALJNI PRIKAZ'!K616+'[1]DETALJNI PRIKAZ'!K646+'[1]DETALJNI PRIKAZ'!K676+'[1]DETALJNI PRIKAZ'!K706+'[1]DETALJNI PRIKAZ'!K756+'[1]DETALJNI PRIKAZ'!K786+'[1]DETALJNI PRIKAZ'!K821+'[1]DETALJNI PRIKAZ'!K861+'[1]DETALJNI PRIKAZ'!K891+'[1]DETALJNI PRIKAZ'!K921+'[1]DETALJNI PRIKAZ'!K979+'[1]DETALJNI PRIKAZ'!K1012+'[1]DETALJNI PRIKAZ'!K1044+'[1]DETALJNI PRIKAZ'!K1074+'[1]DETALJNI PRIKAZ'!K1104+'[1]DETALJNI PRIKAZ'!K1135+'[1]DETALJNI PRIKAZ'!K1177+'[1]DETALJNI PRIKAZ'!K1207+'[1]DETALJNI PRIKAZ'!K1239+'[1]DETALJNI PRIKAZ'!K1269+'[1]DETALJNI PRIKAZ'!K1299+'[1]DETALJNI PRIKAZ'!K1329+'[1]DETALJNI PRIKAZ'!K1359+'[1]DETALJNI PRIKAZ'!K1389+'[1]DETALJNI PRIKAZ'!K1419</f>
        <v>13468040.895813046</v>
      </c>
      <c r="E11" s="24"/>
      <c r="F11" s="24"/>
      <c r="G11" s="24"/>
      <c r="H11" s="24"/>
      <c r="I11" s="24"/>
      <c r="J11" s="24"/>
      <c r="K11" s="24"/>
      <c r="L11" s="24"/>
      <c r="M11" s="24"/>
      <c r="N11" s="24" t="e">
        <f>'[1]DETALJNI PRIKAZ'!L13+'[1]DETALJNI PRIKAZ'!L44+'[1]DETALJNI PRIKAZ'!L77+'[1]DETALJNI PRIKAZ'!L112+'[1]DETALJNI PRIKAZ'!L147+'[1]DETALJNI PRIKAZ'!L176+'[1]DETALJNI PRIKAZ'!L206+'[1]DETALJNI PRIKAZ'!L236+'[1]DETALJNI PRIKAZ'!L266+'[1]DETALJNI PRIKAZ'!L296+'[1]DETALJNI PRIKAZ'!L325+'[1]DETALJNI PRIKAZ'!L355+'[1]DETALJNI PRIKAZ'!L391+'[1]DETALJNI PRIKAZ'!L421+'[1]DETALJNI PRIKAZ'!L453+'[1]DETALJNI PRIKAZ'!L485+'[1]DETALJNI PRIKAZ'!L515+'[1]DETALJNI PRIKAZ'!L545+'[1]DETALJNI PRIKAZ'!L586+'[1]DETALJNI PRIKAZ'!L616+'[1]DETALJNI PRIKAZ'!L646+'[1]DETALJNI PRIKAZ'!L676+'[1]DETALJNI PRIKAZ'!L706+'[1]DETALJNI PRIKAZ'!L756+'[1]DETALJNI PRIKAZ'!L786+'[1]DETALJNI PRIKAZ'!L821+'[1]DETALJNI PRIKAZ'!L861+'[1]DETALJNI PRIKAZ'!L891+'[1]DETALJNI PRIKAZ'!L921+'[1]DETALJNI PRIKAZ'!L979+'[1]DETALJNI PRIKAZ'!L1012+'[1]DETALJNI PRIKAZ'!L1044+'[1]DETALJNI PRIKAZ'!L1074+'[1]DETALJNI PRIKAZ'!L1104+'[1]DETALJNI PRIKAZ'!L1135+'[1]DETALJNI PRIKAZ'!L1177+'[1]DETALJNI PRIKAZ'!L1207+'[1]DETALJNI PRIKAZ'!L1239+'[1]DETALJNI PRIKAZ'!L1269+'[1]DETALJNI PRIKAZ'!L1299+'[1]DETALJNI PRIKAZ'!L1329+'[1]DETALJNI PRIKAZ'!L1359+'[1]DETALJNI PRIKAZ'!L1389+'[1]DETALJNI PRIKAZ'!L1419</f>
        <v>#REF!</v>
      </c>
      <c r="O11" s="25"/>
      <c r="P11" s="26"/>
      <c r="Q11" s="27"/>
    </row>
    <row r="12" spans="1:17" s="28" customFormat="1" ht="12" customHeight="1" hidden="1">
      <c r="A12" s="29"/>
      <c r="B12" s="30" t="s">
        <v>12</v>
      </c>
      <c r="C12" s="29">
        <v>613300</v>
      </c>
      <c r="D12" s="24" t="e">
        <f>'[1]DETALJNI PRIKAZ'!K14+'[1]DETALJNI PRIKAZ'!K45+'[1]DETALJNI PRIKAZ'!K78+'[1]DETALJNI PRIKAZ'!K113+'[1]DETALJNI PRIKAZ'!K148+'[1]DETALJNI PRIKAZ'!K177+'[1]DETALJNI PRIKAZ'!K207+'[1]DETALJNI PRIKAZ'!K237+'[1]DETALJNI PRIKAZ'!K267+'[1]DETALJNI PRIKAZ'!K297+'[1]DETALJNI PRIKAZ'!K326+'[1]DETALJNI PRIKAZ'!K356+'[1]DETALJNI PRIKAZ'!K392+'[1]DETALJNI PRIKAZ'!K422+'[1]DETALJNI PRIKAZ'!K454+'[1]DETALJNI PRIKAZ'!K486+'[1]DETALJNI PRIKAZ'!K516+'[1]DETALJNI PRIKAZ'!K546+'[1]DETALJNI PRIKAZ'!K587+'[1]DETALJNI PRIKAZ'!K617+'[1]DETALJNI PRIKAZ'!K647+'[1]DETALJNI PRIKAZ'!K677+'[1]DETALJNI PRIKAZ'!K707+'[1]DETALJNI PRIKAZ'!K757+'[1]DETALJNI PRIKAZ'!K787+'[1]DETALJNI PRIKAZ'!K822+'[1]DETALJNI PRIKAZ'!K862+'[1]DETALJNI PRIKAZ'!K892+'[1]DETALJNI PRIKAZ'!K922+'[1]DETALJNI PRIKAZ'!K980+'[1]DETALJNI PRIKAZ'!K1013+'[1]DETALJNI PRIKAZ'!K1045+'[1]DETALJNI PRIKAZ'!K1075+'[1]DETALJNI PRIKAZ'!K1105+'[1]DETALJNI PRIKAZ'!K1136+'[1]DETALJNI PRIKAZ'!K1178+'[1]DETALJNI PRIKAZ'!K1208+'[1]DETALJNI PRIKAZ'!K1240+'[1]DETALJNI PRIKAZ'!K1270+'[1]DETALJNI PRIKAZ'!K1300+'[1]DETALJNI PRIKAZ'!K1330+'[1]DETALJNI PRIKAZ'!K1360+'[1]DETALJNI PRIKAZ'!K1390+'[1]DETALJNI PRIKAZ'!K1420</f>
        <v>#REF!</v>
      </c>
      <c r="E12" s="24"/>
      <c r="F12" s="24"/>
      <c r="G12" s="24"/>
      <c r="H12" s="24"/>
      <c r="I12" s="24"/>
      <c r="J12" s="24"/>
      <c r="K12" s="24"/>
      <c r="L12" s="24"/>
      <c r="M12" s="24"/>
      <c r="N12" s="24" t="e">
        <f>'[1]DETALJNI PRIKAZ'!L14+'[1]DETALJNI PRIKAZ'!L45+'[1]DETALJNI PRIKAZ'!L78+'[1]DETALJNI PRIKAZ'!L113+'[1]DETALJNI PRIKAZ'!L148+'[1]DETALJNI PRIKAZ'!L177+'[1]DETALJNI PRIKAZ'!L207+'[1]DETALJNI PRIKAZ'!L237+'[1]DETALJNI PRIKAZ'!L267+'[1]DETALJNI PRIKAZ'!L297+'[1]DETALJNI PRIKAZ'!L326+'[1]DETALJNI PRIKAZ'!L356+'[1]DETALJNI PRIKAZ'!L392+'[1]DETALJNI PRIKAZ'!L422+'[1]DETALJNI PRIKAZ'!L454+'[1]DETALJNI PRIKAZ'!L486+'[1]DETALJNI PRIKAZ'!L516+'[1]DETALJNI PRIKAZ'!L546+'[1]DETALJNI PRIKAZ'!L587+'[1]DETALJNI PRIKAZ'!L617+'[1]DETALJNI PRIKAZ'!L647+'[1]DETALJNI PRIKAZ'!L677+'[1]DETALJNI PRIKAZ'!L707+'[1]DETALJNI PRIKAZ'!L757+'[1]DETALJNI PRIKAZ'!L787+'[1]DETALJNI PRIKAZ'!L822+'[1]DETALJNI PRIKAZ'!L862+'[1]DETALJNI PRIKAZ'!L892+'[1]DETALJNI PRIKAZ'!L922+'[1]DETALJNI PRIKAZ'!L980+'[1]DETALJNI PRIKAZ'!L1013+'[1]DETALJNI PRIKAZ'!L1045+'[1]DETALJNI PRIKAZ'!L1075+'[1]DETALJNI PRIKAZ'!L1105+'[1]DETALJNI PRIKAZ'!L1136+'[1]DETALJNI PRIKAZ'!L1178+'[1]DETALJNI PRIKAZ'!L1208+'[1]DETALJNI PRIKAZ'!L1240+'[1]DETALJNI PRIKAZ'!L1270+'[1]DETALJNI PRIKAZ'!L1300+'[1]DETALJNI PRIKAZ'!L1330+'[1]DETALJNI PRIKAZ'!L1360+'[1]DETALJNI PRIKAZ'!L1390+'[1]DETALJNI PRIKAZ'!L1420</f>
        <v>#REF!</v>
      </c>
      <c r="O12" s="25"/>
      <c r="P12" s="26"/>
      <c r="Q12" s="27"/>
    </row>
    <row r="13" spans="1:17" s="28" customFormat="1" ht="12" customHeight="1" hidden="1">
      <c r="A13" s="29"/>
      <c r="B13" s="30" t="s">
        <v>13</v>
      </c>
      <c r="C13" s="29">
        <v>613400</v>
      </c>
      <c r="D13" s="24">
        <f>'[1]DETALJNI PRIKAZ'!K15+'[1]DETALJNI PRIKAZ'!K46+'[1]DETALJNI PRIKAZ'!K79+'[1]DETALJNI PRIKAZ'!K114+'[1]DETALJNI PRIKAZ'!K149+'[1]DETALJNI PRIKAZ'!K178+'[1]DETALJNI PRIKAZ'!K208+'[1]DETALJNI PRIKAZ'!K238+'[1]DETALJNI PRIKAZ'!K268+'[1]DETALJNI PRIKAZ'!K298+'[1]DETALJNI PRIKAZ'!K327+'[1]DETALJNI PRIKAZ'!K357+'[1]DETALJNI PRIKAZ'!K393+'[1]DETALJNI PRIKAZ'!K423+'[1]DETALJNI PRIKAZ'!K455+'[1]DETALJNI PRIKAZ'!K487+'[1]DETALJNI PRIKAZ'!K517+'[1]DETALJNI PRIKAZ'!K547+'[1]DETALJNI PRIKAZ'!K588+'[1]DETALJNI PRIKAZ'!K618+'[1]DETALJNI PRIKAZ'!K648+'[1]DETALJNI PRIKAZ'!K678+'[1]DETALJNI PRIKAZ'!K708+'[1]DETALJNI PRIKAZ'!K758+'[1]DETALJNI PRIKAZ'!K788+'[1]DETALJNI PRIKAZ'!K823+'[1]DETALJNI PRIKAZ'!K863+'[1]DETALJNI PRIKAZ'!K893+'[1]DETALJNI PRIKAZ'!K923+'[1]DETALJNI PRIKAZ'!K981+'[1]DETALJNI PRIKAZ'!K1014+'[1]DETALJNI PRIKAZ'!K1046+'[1]DETALJNI PRIKAZ'!K1076+'[1]DETALJNI PRIKAZ'!K1106+'[1]DETALJNI PRIKAZ'!K1137+'[1]DETALJNI PRIKAZ'!K1179+'[1]DETALJNI PRIKAZ'!K1209+'[1]DETALJNI PRIKAZ'!K1241+'[1]DETALJNI PRIKAZ'!K1271+'[1]DETALJNI PRIKAZ'!K1301+'[1]DETALJNI PRIKAZ'!K1331+'[1]DETALJNI PRIKAZ'!K1361+'[1]DETALJNI PRIKAZ'!K1391+'[1]DETALJNI PRIKAZ'!K1421</f>
        <v>33924532.61927945</v>
      </c>
      <c r="E13" s="24"/>
      <c r="F13" s="24"/>
      <c r="G13" s="24"/>
      <c r="H13" s="24"/>
      <c r="I13" s="24"/>
      <c r="J13" s="24"/>
      <c r="K13" s="24"/>
      <c r="L13" s="24"/>
      <c r="M13" s="24"/>
      <c r="N13" s="24" t="e">
        <f>'[1]DETALJNI PRIKAZ'!L15+'[1]DETALJNI PRIKAZ'!L46+'[1]DETALJNI PRIKAZ'!L79+'[1]DETALJNI PRIKAZ'!L114+'[1]DETALJNI PRIKAZ'!L149+'[1]DETALJNI PRIKAZ'!L178+'[1]DETALJNI PRIKAZ'!L208+'[1]DETALJNI PRIKAZ'!L238+'[1]DETALJNI PRIKAZ'!L268+'[1]DETALJNI PRIKAZ'!L298+'[1]DETALJNI PRIKAZ'!L327+'[1]DETALJNI PRIKAZ'!L357+'[1]DETALJNI PRIKAZ'!L393+'[1]DETALJNI PRIKAZ'!L423+'[1]DETALJNI PRIKAZ'!L455+'[1]DETALJNI PRIKAZ'!L487+'[1]DETALJNI PRIKAZ'!L517+'[1]DETALJNI PRIKAZ'!L547+'[1]DETALJNI PRIKAZ'!L588+'[1]DETALJNI PRIKAZ'!L618+'[1]DETALJNI PRIKAZ'!L648+'[1]DETALJNI PRIKAZ'!L678+'[1]DETALJNI PRIKAZ'!L708+'[1]DETALJNI PRIKAZ'!L758+'[1]DETALJNI PRIKAZ'!L788+'[1]DETALJNI PRIKAZ'!L823+'[1]DETALJNI PRIKAZ'!L863+'[1]DETALJNI PRIKAZ'!L893+'[1]DETALJNI PRIKAZ'!L923+'[1]DETALJNI PRIKAZ'!L981+'[1]DETALJNI PRIKAZ'!L1014+'[1]DETALJNI PRIKAZ'!L1046+'[1]DETALJNI PRIKAZ'!L1076+'[1]DETALJNI PRIKAZ'!L1106+'[1]DETALJNI PRIKAZ'!L1137+'[1]DETALJNI PRIKAZ'!L1179+'[1]DETALJNI PRIKAZ'!L1209+'[1]DETALJNI PRIKAZ'!L1241+'[1]DETALJNI PRIKAZ'!L1271+'[1]DETALJNI PRIKAZ'!L1301+'[1]DETALJNI PRIKAZ'!L1331+'[1]DETALJNI PRIKAZ'!L1361+'[1]DETALJNI PRIKAZ'!L1391+'[1]DETALJNI PRIKAZ'!L1421</f>
        <v>#REF!</v>
      </c>
      <c r="O13" s="25"/>
      <c r="P13" s="26"/>
      <c r="Q13" s="27"/>
    </row>
    <row r="14" spans="1:17" s="28" customFormat="1" ht="12" customHeight="1" hidden="1">
      <c r="A14" s="29"/>
      <c r="B14" s="30" t="s">
        <v>14</v>
      </c>
      <c r="C14" s="29">
        <v>613500</v>
      </c>
      <c r="D14" s="24">
        <f>'[1]DETALJNI PRIKAZ'!K16+'[1]DETALJNI PRIKAZ'!K47+'[1]DETALJNI PRIKAZ'!K80+'[1]DETALJNI PRIKAZ'!K115+'[1]DETALJNI PRIKAZ'!K150+'[1]DETALJNI PRIKAZ'!K179+'[1]DETALJNI PRIKAZ'!K209+'[1]DETALJNI PRIKAZ'!K239+'[1]DETALJNI PRIKAZ'!K269+'[1]DETALJNI PRIKAZ'!K299+'[1]DETALJNI PRIKAZ'!K328+'[1]DETALJNI PRIKAZ'!K358+'[1]DETALJNI PRIKAZ'!K394+'[1]DETALJNI PRIKAZ'!K424+'[1]DETALJNI PRIKAZ'!K456+'[1]DETALJNI PRIKAZ'!K488+'[1]DETALJNI PRIKAZ'!K518+'[1]DETALJNI PRIKAZ'!K548+'[1]DETALJNI PRIKAZ'!K589+'[1]DETALJNI PRIKAZ'!K619+'[1]DETALJNI PRIKAZ'!K649+'[1]DETALJNI PRIKAZ'!K679+'[1]DETALJNI PRIKAZ'!K709+'[1]DETALJNI PRIKAZ'!K759+'[1]DETALJNI PRIKAZ'!K789+'[1]DETALJNI PRIKAZ'!K824+'[1]DETALJNI PRIKAZ'!K864+'[1]DETALJNI PRIKAZ'!K894+'[1]DETALJNI PRIKAZ'!K924+'[1]DETALJNI PRIKAZ'!K982+'[1]DETALJNI PRIKAZ'!K1015+'[1]DETALJNI PRIKAZ'!K1047+'[1]DETALJNI PRIKAZ'!K1077+'[1]DETALJNI PRIKAZ'!K1107+'[1]DETALJNI PRIKAZ'!K1138+'[1]DETALJNI PRIKAZ'!K1180+'[1]DETALJNI PRIKAZ'!K1210+'[1]DETALJNI PRIKAZ'!K1242+'[1]DETALJNI PRIKAZ'!K1272+'[1]DETALJNI PRIKAZ'!K1302+'[1]DETALJNI PRIKAZ'!K1332+'[1]DETALJNI PRIKAZ'!K1362+'[1]DETALJNI PRIKAZ'!K1392+'[1]DETALJNI PRIKAZ'!K1422</f>
        <v>13304144.109055508</v>
      </c>
      <c r="E14" s="24"/>
      <c r="F14" s="24"/>
      <c r="G14" s="24"/>
      <c r="H14" s="24"/>
      <c r="I14" s="24"/>
      <c r="J14" s="24"/>
      <c r="K14" s="24"/>
      <c r="L14" s="24"/>
      <c r="M14" s="24"/>
      <c r="N14" s="24" t="e">
        <f>'[1]DETALJNI PRIKAZ'!L16+'[1]DETALJNI PRIKAZ'!L47+'[1]DETALJNI PRIKAZ'!L80+'[1]DETALJNI PRIKAZ'!L115+'[1]DETALJNI PRIKAZ'!L150+'[1]DETALJNI PRIKAZ'!L179+'[1]DETALJNI PRIKAZ'!L209+'[1]DETALJNI PRIKAZ'!L239+'[1]DETALJNI PRIKAZ'!L269+'[1]DETALJNI PRIKAZ'!L299+'[1]DETALJNI PRIKAZ'!L328+'[1]DETALJNI PRIKAZ'!L358+'[1]DETALJNI PRIKAZ'!L394+'[1]DETALJNI PRIKAZ'!L424+'[1]DETALJNI PRIKAZ'!L456+'[1]DETALJNI PRIKAZ'!L488+'[1]DETALJNI PRIKAZ'!L518+'[1]DETALJNI PRIKAZ'!L548+'[1]DETALJNI PRIKAZ'!L589+'[1]DETALJNI PRIKAZ'!L619+'[1]DETALJNI PRIKAZ'!L649+'[1]DETALJNI PRIKAZ'!L679+'[1]DETALJNI PRIKAZ'!L709+'[1]DETALJNI PRIKAZ'!L759+'[1]DETALJNI PRIKAZ'!L789+'[1]DETALJNI PRIKAZ'!L824+'[1]DETALJNI PRIKAZ'!L864+'[1]DETALJNI PRIKAZ'!L894+'[1]DETALJNI PRIKAZ'!L924+'[1]DETALJNI PRIKAZ'!L982+'[1]DETALJNI PRIKAZ'!L1015+'[1]DETALJNI PRIKAZ'!L1047+'[1]DETALJNI PRIKAZ'!L1077+'[1]DETALJNI PRIKAZ'!L1107+'[1]DETALJNI PRIKAZ'!L1138+'[1]DETALJNI PRIKAZ'!L1180+'[1]DETALJNI PRIKAZ'!L1210+'[1]DETALJNI PRIKAZ'!L1242+'[1]DETALJNI PRIKAZ'!L1272+'[1]DETALJNI PRIKAZ'!L1302+'[1]DETALJNI PRIKAZ'!L1332+'[1]DETALJNI PRIKAZ'!L1362+'[1]DETALJNI PRIKAZ'!L1392+'[1]DETALJNI PRIKAZ'!L1422</f>
        <v>#REF!</v>
      </c>
      <c r="O14" s="25"/>
      <c r="P14" s="26"/>
      <c r="Q14" s="27"/>
    </row>
    <row r="15" spans="1:17" s="28" customFormat="1" ht="12" customHeight="1" hidden="1">
      <c r="A15" s="29"/>
      <c r="B15" s="30" t="s">
        <v>15</v>
      </c>
      <c r="C15" s="29">
        <v>613600</v>
      </c>
      <c r="D15" s="24" t="e">
        <f>'[1]DETALJNI PRIKAZ'!K17+'[1]DETALJNI PRIKAZ'!K48+'[1]DETALJNI PRIKAZ'!K81+'[1]DETALJNI PRIKAZ'!K116+'[1]DETALJNI PRIKAZ'!K151+'[1]DETALJNI PRIKAZ'!K180+'[1]DETALJNI PRIKAZ'!K210+'[1]DETALJNI PRIKAZ'!K240+'[1]DETALJNI PRIKAZ'!K270+'[1]DETALJNI PRIKAZ'!K300+'[1]DETALJNI PRIKAZ'!K329+'[1]DETALJNI PRIKAZ'!K359+'[1]DETALJNI PRIKAZ'!K395+'[1]DETALJNI PRIKAZ'!K425+'[1]DETALJNI PRIKAZ'!K457+'[1]DETALJNI PRIKAZ'!K489+'[1]DETALJNI PRIKAZ'!K519+'[1]DETALJNI PRIKAZ'!K549+'[1]DETALJNI PRIKAZ'!K590+'[1]DETALJNI PRIKAZ'!K620+'[1]DETALJNI PRIKAZ'!K650+'[1]DETALJNI PRIKAZ'!K680+'[1]DETALJNI PRIKAZ'!K710+'[1]DETALJNI PRIKAZ'!K760+'[1]DETALJNI PRIKAZ'!K790+'[1]DETALJNI PRIKAZ'!K825+'[1]DETALJNI PRIKAZ'!K865+'[1]DETALJNI PRIKAZ'!K895+'[1]DETALJNI PRIKAZ'!K925+'[1]DETALJNI PRIKAZ'!K983+'[1]DETALJNI PRIKAZ'!K1016+'[1]DETALJNI PRIKAZ'!K1048+'[1]DETALJNI PRIKAZ'!K1078+'[1]DETALJNI PRIKAZ'!K1108+'[1]DETALJNI PRIKAZ'!K1139+'[1]DETALJNI PRIKAZ'!K1181+'[1]DETALJNI PRIKAZ'!K1211+'[1]DETALJNI PRIKAZ'!K1243+'[1]DETALJNI PRIKAZ'!K1273+'[1]DETALJNI PRIKAZ'!K1303+'[1]DETALJNI PRIKAZ'!K1333+'[1]DETALJNI PRIKAZ'!K1363+'[1]DETALJNI PRIKAZ'!K1393+'[1]DETALJNI PRIKAZ'!K1423</f>
        <v>#REF!</v>
      </c>
      <c r="E15" s="24"/>
      <c r="F15" s="24"/>
      <c r="G15" s="24"/>
      <c r="H15" s="24"/>
      <c r="I15" s="24"/>
      <c r="J15" s="24"/>
      <c r="K15" s="24"/>
      <c r="L15" s="24"/>
      <c r="M15" s="24"/>
      <c r="N15" s="24" t="e">
        <f>'[1]DETALJNI PRIKAZ'!L17+'[1]DETALJNI PRIKAZ'!L48+'[1]DETALJNI PRIKAZ'!L81+'[1]DETALJNI PRIKAZ'!L116+'[1]DETALJNI PRIKAZ'!L151+'[1]DETALJNI PRIKAZ'!L180+'[1]DETALJNI PRIKAZ'!L210+'[1]DETALJNI PRIKAZ'!L240+'[1]DETALJNI PRIKAZ'!L270+'[1]DETALJNI PRIKAZ'!L300+'[1]DETALJNI PRIKAZ'!L329+'[1]DETALJNI PRIKAZ'!L359+'[1]DETALJNI PRIKAZ'!L395+'[1]DETALJNI PRIKAZ'!L425+'[1]DETALJNI PRIKAZ'!L457+'[1]DETALJNI PRIKAZ'!L489+'[1]DETALJNI PRIKAZ'!L519+'[1]DETALJNI PRIKAZ'!L549+'[1]DETALJNI PRIKAZ'!L590+'[1]DETALJNI PRIKAZ'!L620+'[1]DETALJNI PRIKAZ'!L650+'[1]DETALJNI PRIKAZ'!L680+'[1]DETALJNI PRIKAZ'!L710+'[1]DETALJNI PRIKAZ'!L760+'[1]DETALJNI PRIKAZ'!L790+'[1]DETALJNI PRIKAZ'!L825+'[1]DETALJNI PRIKAZ'!L865+'[1]DETALJNI PRIKAZ'!L895+'[1]DETALJNI PRIKAZ'!L925+'[1]DETALJNI PRIKAZ'!L983+'[1]DETALJNI PRIKAZ'!L1016+'[1]DETALJNI PRIKAZ'!L1048+'[1]DETALJNI PRIKAZ'!L1078+'[1]DETALJNI PRIKAZ'!L1108+'[1]DETALJNI PRIKAZ'!L1139+'[1]DETALJNI PRIKAZ'!L1181+'[1]DETALJNI PRIKAZ'!L1211+'[1]DETALJNI PRIKAZ'!L1243+'[1]DETALJNI PRIKAZ'!L1273+'[1]DETALJNI PRIKAZ'!L1303+'[1]DETALJNI PRIKAZ'!L1333+'[1]DETALJNI PRIKAZ'!L1363+'[1]DETALJNI PRIKAZ'!L1393+'[1]DETALJNI PRIKAZ'!L1423</f>
        <v>#REF!</v>
      </c>
      <c r="O15" s="25"/>
      <c r="P15" s="26"/>
      <c r="Q15" s="27"/>
    </row>
    <row r="16" spans="1:17" s="28" customFormat="1" ht="12" customHeight="1" hidden="1">
      <c r="A16" s="29"/>
      <c r="B16" s="30" t="s">
        <v>16</v>
      </c>
      <c r="C16" s="29">
        <v>613700</v>
      </c>
      <c r="D16" s="24">
        <f>'[1]DETALJNI PRIKAZ'!K18+'[1]DETALJNI PRIKAZ'!K49+'[1]DETALJNI PRIKAZ'!K82+'[1]DETALJNI PRIKAZ'!K117+'[1]DETALJNI PRIKAZ'!K152+'[1]DETALJNI PRIKAZ'!K181+'[1]DETALJNI PRIKAZ'!K211+'[1]DETALJNI PRIKAZ'!K241+'[1]DETALJNI PRIKAZ'!K271+'[1]DETALJNI PRIKAZ'!K301+'[1]DETALJNI PRIKAZ'!K330+'[1]DETALJNI PRIKAZ'!K360+'[1]DETALJNI PRIKAZ'!K396+'[1]DETALJNI PRIKAZ'!K426+'[1]DETALJNI PRIKAZ'!K458+'[1]DETALJNI PRIKAZ'!K490+'[1]DETALJNI PRIKAZ'!K520+'[1]DETALJNI PRIKAZ'!K550+'[1]DETALJNI PRIKAZ'!K591+'[1]DETALJNI PRIKAZ'!K621+'[1]DETALJNI PRIKAZ'!K651+'[1]DETALJNI PRIKAZ'!K681+'[1]DETALJNI PRIKAZ'!K711+'[1]DETALJNI PRIKAZ'!K761+'[1]DETALJNI PRIKAZ'!K791+'[1]DETALJNI PRIKAZ'!K826+'[1]DETALJNI PRIKAZ'!K866+'[1]DETALJNI PRIKAZ'!K896+'[1]DETALJNI PRIKAZ'!K926+'[1]DETALJNI PRIKAZ'!K984+'[1]DETALJNI PRIKAZ'!K1017+'[1]DETALJNI PRIKAZ'!K1049+'[1]DETALJNI PRIKAZ'!K1079+'[1]DETALJNI PRIKAZ'!K1109+'[1]DETALJNI PRIKAZ'!K1140+'[1]DETALJNI PRIKAZ'!K1182+'[1]DETALJNI PRIKAZ'!K1212+'[1]DETALJNI PRIKAZ'!K1244+'[1]DETALJNI PRIKAZ'!K1274+'[1]DETALJNI PRIKAZ'!K1304+'[1]DETALJNI PRIKAZ'!K1334+'[1]DETALJNI PRIKAZ'!K1364+'[1]DETALJNI PRIKAZ'!K1394+'[1]DETALJNI PRIKAZ'!K1424</f>
        <v>22121567.6728335</v>
      </c>
      <c r="E16" s="24"/>
      <c r="F16" s="24"/>
      <c r="G16" s="24"/>
      <c r="H16" s="24"/>
      <c r="I16" s="24"/>
      <c r="J16" s="24"/>
      <c r="K16" s="24"/>
      <c r="L16" s="24"/>
      <c r="M16" s="24"/>
      <c r="N16" s="24" t="e">
        <f>'[1]DETALJNI PRIKAZ'!L18+'[1]DETALJNI PRIKAZ'!L49+'[1]DETALJNI PRIKAZ'!L82+'[1]DETALJNI PRIKAZ'!L117+'[1]DETALJNI PRIKAZ'!L152+'[1]DETALJNI PRIKAZ'!L181+'[1]DETALJNI PRIKAZ'!L211+'[1]DETALJNI PRIKAZ'!L241+'[1]DETALJNI PRIKAZ'!L271+'[1]DETALJNI PRIKAZ'!L301+'[1]DETALJNI PRIKAZ'!L330+'[1]DETALJNI PRIKAZ'!L360+'[1]DETALJNI PRIKAZ'!L396+'[1]DETALJNI PRIKAZ'!L426+'[1]DETALJNI PRIKAZ'!L458+'[1]DETALJNI PRIKAZ'!L490+'[1]DETALJNI PRIKAZ'!L520+'[1]DETALJNI PRIKAZ'!L550+'[1]DETALJNI PRIKAZ'!L591+'[1]DETALJNI PRIKAZ'!L621+'[1]DETALJNI PRIKAZ'!L651+'[1]DETALJNI PRIKAZ'!L681+'[1]DETALJNI PRIKAZ'!L711+'[1]DETALJNI PRIKAZ'!L761+'[1]DETALJNI PRIKAZ'!L791+'[1]DETALJNI PRIKAZ'!L826+'[1]DETALJNI PRIKAZ'!L866+'[1]DETALJNI PRIKAZ'!L896+'[1]DETALJNI PRIKAZ'!L926+'[1]DETALJNI PRIKAZ'!L984+'[1]DETALJNI PRIKAZ'!L1017+'[1]DETALJNI PRIKAZ'!L1049+'[1]DETALJNI PRIKAZ'!L1079+'[1]DETALJNI PRIKAZ'!L1109+'[1]DETALJNI PRIKAZ'!L1140+'[1]DETALJNI PRIKAZ'!L1182+'[1]DETALJNI PRIKAZ'!L1212+'[1]DETALJNI PRIKAZ'!L1244+'[1]DETALJNI PRIKAZ'!L1274+'[1]DETALJNI PRIKAZ'!L1304+'[1]DETALJNI PRIKAZ'!L1334+'[1]DETALJNI PRIKAZ'!L1364+'[1]DETALJNI PRIKAZ'!L1394+'[1]DETALJNI PRIKAZ'!L1424</f>
        <v>#REF!</v>
      </c>
      <c r="O16" s="25"/>
      <c r="P16" s="26"/>
      <c r="Q16" s="27"/>
    </row>
    <row r="17" spans="1:17" s="28" customFormat="1" ht="12" customHeight="1" hidden="1">
      <c r="A17" s="29"/>
      <c r="B17" s="30" t="s">
        <v>17</v>
      </c>
      <c r="C17" s="29">
        <v>613800</v>
      </c>
      <c r="D17" s="24">
        <f>'[1]DETALJNI PRIKAZ'!K19+'[1]DETALJNI PRIKAZ'!K50+'[1]DETALJNI PRIKAZ'!K83+'[1]DETALJNI PRIKAZ'!K118+'[1]DETALJNI PRIKAZ'!K153+'[1]DETALJNI PRIKAZ'!K182+'[1]DETALJNI PRIKAZ'!K212+'[1]DETALJNI PRIKAZ'!K242+'[1]DETALJNI PRIKAZ'!K272+'[1]DETALJNI PRIKAZ'!K302+'[1]DETALJNI PRIKAZ'!K331+'[1]DETALJNI PRIKAZ'!K361+'[1]DETALJNI PRIKAZ'!K397+'[1]DETALJNI PRIKAZ'!K427+'[1]DETALJNI PRIKAZ'!K459+'[1]DETALJNI PRIKAZ'!K491+'[1]DETALJNI PRIKAZ'!K521+'[1]DETALJNI PRIKAZ'!K551+'[1]DETALJNI PRIKAZ'!K592+'[1]DETALJNI PRIKAZ'!K622+'[1]DETALJNI PRIKAZ'!K652+'[1]DETALJNI PRIKAZ'!K682+'[1]DETALJNI PRIKAZ'!K712+'[1]DETALJNI PRIKAZ'!K762+'[1]DETALJNI PRIKAZ'!K792+'[1]DETALJNI PRIKAZ'!K827+'[1]DETALJNI PRIKAZ'!K867+'[1]DETALJNI PRIKAZ'!K897+'[1]DETALJNI PRIKAZ'!K927+'[1]DETALJNI PRIKAZ'!K985+'[1]DETALJNI PRIKAZ'!K1018+'[1]DETALJNI PRIKAZ'!K1050+'[1]DETALJNI PRIKAZ'!K1080+'[1]DETALJNI PRIKAZ'!K1110+'[1]DETALJNI PRIKAZ'!K1141+'[1]DETALJNI PRIKAZ'!K1183+'[1]DETALJNI PRIKAZ'!K1213+'[1]DETALJNI PRIKAZ'!K1245+'[1]DETALJNI PRIKAZ'!K1275+'[1]DETALJNI PRIKAZ'!K1305+'[1]DETALJNI PRIKAZ'!K1335+'[1]DETALJNI PRIKAZ'!K1365+'[1]DETALJNI PRIKAZ'!K1395+'[1]DETALJNI PRIKAZ'!K1425</f>
        <v>3074827.711845692</v>
      </c>
      <c r="E17" s="24"/>
      <c r="F17" s="24"/>
      <c r="G17" s="24"/>
      <c r="H17" s="24"/>
      <c r="I17" s="24"/>
      <c r="J17" s="24"/>
      <c r="K17" s="24"/>
      <c r="L17" s="24"/>
      <c r="M17" s="24"/>
      <c r="N17" s="24" t="e">
        <f>'[1]DETALJNI PRIKAZ'!L19+'[1]DETALJNI PRIKAZ'!L50+'[1]DETALJNI PRIKAZ'!L83+'[1]DETALJNI PRIKAZ'!L118+'[1]DETALJNI PRIKAZ'!L153+'[1]DETALJNI PRIKAZ'!L182+'[1]DETALJNI PRIKAZ'!L212+'[1]DETALJNI PRIKAZ'!L242+'[1]DETALJNI PRIKAZ'!L272+'[1]DETALJNI PRIKAZ'!L302+'[1]DETALJNI PRIKAZ'!L331+'[1]DETALJNI PRIKAZ'!L361+'[1]DETALJNI PRIKAZ'!L397+'[1]DETALJNI PRIKAZ'!L427+'[1]DETALJNI PRIKAZ'!L459+'[1]DETALJNI PRIKAZ'!L491+'[1]DETALJNI PRIKAZ'!L521+'[1]DETALJNI PRIKAZ'!L551+'[1]DETALJNI PRIKAZ'!L592+'[1]DETALJNI PRIKAZ'!L622+'[1]DETALJNI PRIKAZ'!L652+'[1]DETALJNI PRIKAZ'!L682+'[1]DETALJNI PRIKAZ'!L712+'[1]DETALJNI PRIKAZ'!L762+'[1]DETALJNI PRIKAZ'!L792+'[1]DETALJNI PRIKAZ'!L827+'[1]DETALJNI PRIKAZ'!L867+'[1]DETALJNI PRIKAZ'!L897+'[1]DETALJNI PRIKAZ'!L927+'[1]DETALJNI PRIKAZ'!L985+'[1]DETALJNI PRIKAZ'!L1018+'[1]DETALJNI PRIKAZ'!L1050+'[1]DETALJNI PRIKAZ'!L1080+'[1]DETALJNI PRIKAZ'!L1110+'[1]DETALJNI PRIKAZ'!L1141+'[1]DETALJNI PRIKAZ'!L1183+'[1]DETALJNI PRIKAZ'!L1213+'[1]DETALJNI PRIKAZ'!L1245+'[1]DETALJNI PRIKAZ'!L1275+'[1]DETALJNI PRIKAZ'!L1305+'[1]DETALJNI PRIKAZ'!L1335+'[1]DETALJNI PRIKAZ'!L1365+'[1]DETALJNI PRIKAZ'!L1395+'[1]DETALJNI PRIKAZ'!L1425</f>
        <v>#REF!</v>
      </c>
      <c r="O17" s="25"/>
      <c r="P17" s="26"/>
      <c r="Q17" s="27"/>
    </row>
    <row r="18" spans="1:17" s="28" customFormat="1" ht="12" customHeight="1" hidden="1">
      <c r="A18" s="29"/>
      <c r="B18" s="30" t="s">
        <v>18</v>
      </c>
      <c r="C18" s="29">
        <v>613900</v>
      </c>
      <c r="D18" s="24">
        <f>'[1]DETALJNI PRIKAZ'!K20+'[1]DETALJNI PRIKAZ'!K51+'[1]DETALJNI PRIKAZ'!K84+'[1]DETALJNI PRIKAZ'!K119+'[1]DETALJNI PRIKAZ'!K154+'[1]DETALJNI PRIKAZ'!K183+'[1]DETALJNI PRIKAZ'!K213+'[1]DETALJNI PRIKAZ'!K243+'[1]DETALJNI PRIKAZ'!K273+'[1]DETALJNI PRIKAZ'!K303+'[1]DETALJNI PRIKAZ'!K332+'[1]DETALJNI PRIKAZ'!K362+'[1]DETALJNI PRIKAZ'!K398+'[1]DETALJNI PRIKAZ'!K428+'[1]DETALJNI PRIKAZ'!K460+'[1]DETALJNI PRIKAZ'!K492+'[1]DETALJNI PRIKAZ'!K522+'[1]DETALJNI PRIKAZ'!K552+'[1]DETALJNI PRIKAZ'!K593+'[1]DETALJNI PRIKAZ'!K623+'[1]DETALJNI PRIKAZ'!K653+'[1]DETALJNI PRIKAZ'!K683+'[1]DETALJNI PRIKAZ'!K713+'[1]DETALJNI PRIKAZ'!K763+'[1]DETALJNI PRIKAZ'!K793+'[1]DETALJNI PRIKAZ'!K828+'[1]DETALJNI PRIKAZ'!K868+'[1]DETALJNI PRIKAZ'!K898+'[1]DETALJNI PRIKAZ'!K928+'[1]DETALJNI PRIKAZ'!K986+'[1]DETALJNI PRIKAZ'!K1019+'[1]DETALJNI PRIKAZ'!K1051+'[1]DETALJNI PRIKAZ'!K1081+'[1]DETALJNI PRIKAZ'!K1111+'[1]DETALJNI PRIKAZ'!K1142+'[1]DETALJNI PRIKAZ'!K1184+'[1]DETALJNI PRIKAZ'!K1214+'[1]DETALJNI PRIKAZ'!K1246+'[1]DETALJNI PRIKAZ'!K1276+'[1]DETALJNI PRIKAZ'!K1306+'[1]DETALJNI PRIKAZ'!K1336+'[1]DETALJNI PRIKAZ'!K1366+'[1]DETALJNI PRIKAZ'!K1396+'[1]DETALJNI PRIKAZ'!K1426</f>
        <v>41887053.807205476</v>
      </c>
      <c r="E18" s="24"/>
      <c r="F18" s="24"/>
      <c r="G18" s="24"/>
      <c r="H18" s="24"/>
      <c r="I18" s="24"/>
      <c r="J18" s="24"/>
      <c r="K18" s="24"/>
      <c r="L18" s="24"/>
      <c r="M18" s="24"/>
      <c r="N18" s="24" t="e">
        <f>'[1]DETALJNI PRIKAZ'!L20+'[1]DETALJNI PRIKAZ'!L51+'[1]DETALJNI PRIKAZ'!L84+'[1]DETALJNI PRIKAZ'!L119+'[1]DETALJNI PRIKAZ'!L154+'[1]DETALJNI PRIKAZ'!L183+'[1]DETALJNI PRIKAZ'!L213+'[1]DETALJNI PRIKAZ'!L243+'[1]DETALJNI PRIKAZ'!L273+'[1]DETALJNI PRIKAZ'!L303+'[1]DETALJNI PRIKAZ'!L332+'[1]DETALJNI PRIKAZ'!L362+'[1]DETALJNI PRIKAZ'!L398+'[1]DETALJNI PRIKAZ'!L428+'[1]DETALJNI PRIKAZ'!L460+'[1]DETALJNI PRIKAZ'!L492+'[1]DETALJNI PRIKAZ'!L522+'[1]DETALJNI PRIKAZ'!L552+'[1]DETALJNI PRIKAZ'!L593+'[1]DETALJNI PRIKAZ'!L623+'[1]DETALJNI PRIKAZ'!L653+'[1]DETALJNI PRIKAZ'!L683+'[1]DETALJNI PRIKAZ'!L713+'[1]DETALJNI PRIKAZ'!L763+'[1]DETALJNI PRIKAZ'!L793+'[1]DETALJNI PRIKAZ'!L828+'[1]DETALJNI PRIKAZ'!L868+'[1]DETALJNI PRIKAZ'!L898+'[1]DETALJNI PRIKAZ'!L928+'[1]DETALJNI PRIKAZ'!L986+'[1]DETALJNI PRIKAZ'!L1019+'[1]DETALJNI PRIKAZ'!L1051+'[1]DETALJNI PRIKAZ'!L1081+'[1]DETALJNI PRIKAZ'!L1111+'[1]DETALJNI PRIKAZ'!L1142+'[1]DETALJNI PRIKAZ'!L1184+'[1]DETALJNI PRIKAZ'!L1214+'[1]DETALJNI PRIKAZ'!L1246+'[1]DETALJNI PRIKAZ'!L1276+'[1]DETALJNI PRIKAZ'!L1306+'[1]DETALJNI PRIKAZ'!L1336+'[1]DETALJNI PRIKAZ'!L1366+'[1]DETALJNI PRIKAZ'!L1396+'[1]DETALJNI PRIKAZ'!L1426</f>
        <v>#REF!</v>
      </c>
      <c r="O18" s="25"/>
      <c r="P18" s="26"/>
      <c r="Q18" s="27"/>
    </row>
    <row r="19" spans="1:17" s="21" customFormat="1" ht="12" customHeight="1" hidden="1">
      <c r="A19" s="31"/>
      <c r="B19" s="32" t="s">
        <v>19</v>
      </c>
      <c r="C19" s="31" t="s">
        <v>20</v>
      </c>
      <c r="D19" s="17">
        <f>'[1]DETALJNI PRIKAZ'!K21+'[1]DETALJNI PRIKAZ'!K52+'[1]DETALJNI PRIKAZ'!K85+'[1]DETALJNI PRIKAZ'!K120+'[1]DETALJNI PRIKAZ'!K155+'[1]DETALJNI PRIKAZ'!K184+'[1]DETALJNI PRIKAZ'!K214+'[1]DETALJNI PRIKAZ'!K244+'[1]DETALJNI PRIKAZ'!K274+'[1]DETALJNI PRIKAZ'!K304+'[1]DETALJNI PRIKAZ'!K333+'[1]DETALJNI PRIKAZ'!K363+'[1]DETALJNI PRIKAZ'!K399+'[1]DETALJNI PRIKAZ'!K429+'[1]DETALJNI PRIKAZ'!K461+'[1]DETALJNI PRIKAZ'!K493+'[1]DETALJNI PRIKAZ'!K523+'[1]DETALJNI PRIKAZ'!K553+'[1]DETALJNI PRIKAZ'!K594+'[1]DETALJNI PRIKAZ'!K624+'[1]DETALJNI PRIKAZ'!K654+'[1]DETALJNI PRIKAZ'!K684+'[1]DETALJNI PRIKAZ'!K714+'[1]DETALJNI PRIKAZ'!K764+'[1]DETALJNI PRIKAZ'!K794+'[1]DETALJNI PRIKAZ'!K829+'[1]DETALJNI PRIKAZ'!K869+'[1]DETALJNI PRIKAZ'!K899+'[1]DETALJNI PRIKAZ'!K929+'[1]DETALJNI PRIKAZ'!K987+'[1]DETALJNI PRIKAZ'!K1020+'[1]DETALJNI PRIKAZ'!K1052+'[1]DETALJNI PRIKAZ'!K1082+'[1]DETALJNI PRIKAZ'!K1112+'[1]DETALJNI PRIKAZ'!K1143+'[1]DETALJNI PRIKAZ'!K1185+'[1]DETALJNI PRIKAZ'!K1215+'[1]DETALJNI PRIKAZ'!K1247+'[1]DETALJNI PRIKAZ'!K1277+'[1]DETALJNI PRIKAZ'!K1307+'[1]DETALJNI PRIKAZ'!K1337+'[1]DETALJNI PRIKAZ'!K1367+'[1]DETALJNI PRIKAZ'!K1397+'[1]DETALJNI PRIKAZ'!K1427</f>
        <v>70464894.64654332</v>
      </c>
      <c r="E19" s="17"/>
      <c r="F19" s="17"/>
      <c r="G19" s="17"/>
      <c r="H19" s="17"/>
      <c r="I19" s="17"/>
      <c r="J19" s="17"/>
      <c r="K19" s="17"/>
      <c r="L19" s="17"/>
      <c r="M19" s="17"/>
      <c r="N19" s="17" t="e">
        <f>'[1]DETALJNI PRIKAZ'!L21+'[1]DETALJNI PRIKAZ'!L52+'[1]DETALJNI PRIKAZ'!L85+'[1]DETALJNI PRIKAZ'!L120+'[1]DETALJNI PRIKAZ'!L155+'[1]DETALJNI PRIKAZ'!L184+'[1]DETALJNI PRIKAZ'!L214+'[1]DETALJNI PRIKAZ'!L244+'[1]DETALJNI PRIKAZ'!L274+'[1]DETALJNI PRIKAZ'!L304+'[1]DETALJNI PRIKAZ'!L333+'[1]DETALJNI PRIKAZ'!L363+'[1]DETALJNI PRIKAZ'!L399+'[1]DETALJNI PRIKAZ'!L429+'[1]DETALJNI PRIKAZ'!L461+'[1]DETALJNI PRIKAZ'!L493+'[1]DETALJNI PRIKAZ'!L523+'[1]DETALJNI PRIKAZ'!L553+'[1]DETALJNI PRIKAZ'!L594+'[1]DETALJNI PRIKAZ'!L624+'[1]DETALJNI PRIKAZ'!L654+'[1]DETALJNI PRIKAZ'!L684+'[1]DETALJNI PRIKAZ'!L714+'[1]DETALJNI PRIKAZ'!L764+'[1]DETALJNI PRIKAZ'!L794+'[1]DETALJNI PRIKAZ'!L829+'[1]DETALJNI PRIKAZ'!L869+'[1]DETALJNI PRIKAZ'!L899+'[1]DETALJNI PRIKAZ'!L929+'[1]DETALJNI PRIKAZ'!L987+'[1]DETALJNI PRIKAZ'!L1020+'[1]DETALJNI PRIKAZ'!L1052+'[1]DETALJNI PRIKAZ'!L1082+'[1]DETALJNI PRIKAZ'!L1112+'[1]DETALJNI PRIKAZ'!L1143+'[1]DETALJNI PRIKAZ'!L1185+'[1]DETALJNI PRIKAZ'!L1215+'[1]DETALJNI PRIKAZ'!L1247+'[1]DETALJNI PRIKAZ'!L1277+'[1]DETALJNI PRIKAZ'!L1307+'[1]DETALJNI PRIKAZ'!L1337+'[1]DETALJNI PRIKAZ'!L1367+'[1]DETALJNI PRIKAZ'!L1397+'[1]DETALJNI PRIKAZ'!L1427</f>
        <v>#REF!</v>
      </c>
      <c r="O19" s="18"/>
      <c r="P19" s="19"/>
      <c r="Q19" s="20"/>
    </row>
    <row r="20" spans="1:17" s="21" customFormat="1" ht="12" customHeight="1" hidden="1">
      <c r="A20" s="33"/>
      <c r="B20" s="23" t="s">
        <v>21</v>
      </c>
      <c r="C20" s="33">
        <v>821100</v>
      </c>
      <c r="D20" s="24" t="e">
        <f>'[1]DETALJNI PRIKAZ'!K22+'[1]DETALJNI PRIKAZ'!K53+'[1]DETALJNI PRIKAZ'!K86+'[1]DETALJNI PRIKAZ'!K121+'[1]DETALJNI PRIKAZ'!K156+'[1]DETALJNI PRIKAZ'!K185+'[1]DETALJNI PRIKAZ'!K215+'[1]DETALJNI PRIKAZ'!K245+'[1]DETALJNI PRIKAZ'!K275+'[1]DETALJNI PRIKAZ'!K305+'[1]DETALJNI PRIKAZ'!K334+'[1]DETALJNI PRIKAZ'!K364+'[1]DETALJNI PRIKAZ'!K400+'[1]DETALJNI PRIKAZ'!K430+'[1]DETALJNI PRIKAZ'!K462+'[1]DETALJNI PRIKAZ'!K494+'[1]DETALJNI PRIKAZ'!K524+'[1]DETALJNI PRIKAZ'!K554+'[1]DETALJNI PRIKAZ'!K595+'[1]DETALJNI PRIKAZ'!K625+'[1]DETALJNI PRIKAZ'!K655+'[1]DETALJNI PRIKAZ'!K685+'[1]DETALJNI PRIKAZ'!K715+'[1]DETALJNI PRIKAZ'!K765+'[1]DETALJNI PRIKAZ'!K795+'[1]DETALJNI PRIKAZ'!K830+'[1]DETALJNI PRIKAZ'!K870+'[1]DETALJNI PRIKAZ'!K900+'[1]DETALJNI PRIKAZ'!K930+'[1]DETALJNI PRIKAZ'!K988+'[1]DETALJNI PRIKAZ'!K1021+'[1]DETALJNI PRIKAZ'!K1053+'[1]DETALJNI PRIKAZ'!K1083+'[1]DETALJNI PRIKAZ'!K1113+'[1]DETALJNI PRIKAZ'!K1144+'[1]DETALJNI PRIKAZ'!K1186+'[1]DETALJNI PRIKAZ'!K1216+'[1]DETALJNI PRIKAZ'!K1248+'[1]DETALJNI PRIKAZ'!K1278+'[1]DETALJNI PRIKAZ'!K1308+'[1]DETALJNI PRIKAZ'!K1338+'[1]DETALJNI PRIKAZ'!K1368+'[1]DETALJNI PRIKAZ'!K1398+'[1]DETALJNI PRIKAZ'!K1428</f>
        <v>#REF!</v>
      </c>
      <c r="E20" s="24"/>
      <c r="F20" s="24"/>
      <c r="G20" s="24"/>
      <c r="H20" s="24"/>
      <c r="I20" s="24"/>
      <c r="J20" s="24"/>
      <c r="K20" s="24"/>
      <c r="L20" s="24"/>
      <c r="M20" s="24"/>
      <c r="N20" s="24" t="e">
        <f>'[1]DETALJNI PRIKAZ'!L22+'[1]DETALJNI PRIKAZ'!L53+'[1]DETALJNI PRIKAZ'!L86+'[1]DETALJNI PRIKAZ'!L121+'[1]DETALJNI PRIKAZ'!L156+'[1]DETALJNI PRIKAZ'!L185+'[1]DETALJNI PRIKAZ'!L215+'[1]DETALJNI PRIKAZ'!L245+'[1]DETALJNI PRIKAZ'!L275+'[1]DETALJNI PRIKAZ'!L305+'[1]DETALJNI PRIKAZ'!L334+'[1]DETALJNI PRIKAZ'!L364+'[1]DETALJNI PRIKAZ'!L400+'[1]DETALJNI PRIKAZ'!L430+'[1]DETALJNI PRIKAZ'!L462+'[1]DETALJNI PRIKAZ'!L494+'[1]DETALJNI PRIKAZ'!L524+'[1]DETALJNI PRIKAZ'!L554+'[1]DETALJNI PRIKAZ'!L595+'[1]DETALJNI PRIKAZ'!L625+'[1]DETALJNI PRIKAZ'!L655+'[1]DETALJNI PRIKAZ'!L685+'[1]DETALJNI PRIKAZ'!L715+'[1]DETALJNI PRIKAZ'!L765+'[1]DETALJNI PRIKAZ'!L795+'[1]DETALJNI PRIKAZ'!L830+'[1]DETALJNI PRIKAZ'!L870+'[1]DETALJNI PRIKAZ'!L900+'[1]DETALJNI PRIKAZ'!L930+'[1]DETALJNI PRIKAZ'!L988+'[1]DETALJNI PRIKAZ'!L1021+'[1]DETALJNI PRIKAZ'!L1053+'[1]DETALJNI PRIKAZ'!L1083+'[1]DETALJNI PRIKAZ'!L1113+'[1]DETALJNI PRIKAZ'!L1144+'[1]DETALJNI PRIKAZ'!L1186+'[1]DETALJNI PRIKAZ'!L1216+'[1]DETALJNI PRIKAZ'!L1248+'[1]DETALJNI PRIKAZ'!L1278+'[1]DETALJNI PRIKAZ'!L1308+'[1]DETALJNI PRIKAZ'!L1338+'[1]DETALJNI PRIKAZ'!L1368+'[1]DETALJNI PRIKAZ'!L1398+'[1]DETALJNI PRIKAZ'!L1428</f>
        <v>#REF!</v>
      </c>
      <c r="O20" s="25"/>
      <c r="P20" s="19"/>
      <c r="Q20" s="20"/>
    </row>
    <row r="21" spans="1:15" ht="12" customHeight="1" hidden="1">
      <c r="A21" s="33"/>
      <c r="B21" s="23" t="s">
        <v>22</v>
      </c>
      <c r="C21" s="33">
        <v>821200</v>
      </c>
      <c r="D21" s="24" t="e">
        <f>'[1]DETALJNI PRIKAZ'!K23+'[1]DETALJNI PRIKAZ'!K54+'[1]DETALJNI PRIKAZ'!K87+'[1]DETALJNI PRIKAZ'!K122+'[1]DETALJNI PRIKAZ'!K157+'[1]DETALJNI PRIKAZ'!K186+'[1]DETALJNI PRIKAZ'!K216+'[1]DETALJNI PRIKAZ'!K246+'[1]DETALJNI PRIKAZ'!K276+'[1]DETALJNI PRIKAZ'!K306+'[1]DETALJNI PRIKAZ'!K335+'[1]DETALJNI PRIKAZ'!K365+'[1]DETALJNI PRIKAZ'!K401+'[1]DETALJNI PRIKAZ'!K431+'[1]DETALJNI PRIKAZ'!K463+'[1]DETALJNI PRIKAZ'!K495+'[1]DETALJNI PRIKAZ'!K525+'[1]DETALJNI PRIKAZ'!K555+'[1]DETALJNI PRIKAZ'!K596+'[1]DETALJNI PRIKAZ'!K626+'[1]DETALJNI PRIKAZ'!K656+'[1]DETALJNI PRIKAZ'!K686+'[1]DETALJNI PRIKAZ'!K716+'[1]DETALJNI PRIKAZ'!K766+'[1]DETALJNI PRIKAZ'!K796+'[1]DETALJNI PRIKAZ'!K831+'[1]DETALJNI PRIKAZ'!K871+'[1]DETALJNI PRIKAZ'!K901+'[1]DETALJNI PRIKAZ'!K931+'[1]DETALJNI PRIKAZ'!K989+'[1]DETALJNI PRIKAZ'!K1022+'[1]DETALJNI PRIKAZ'!K1054+'[1]DETALJNI PRIKAZ'!K1084+'[1]DETALJNI PRIKAZ'!K1114+'[1]DETALJNI PRIKAZ'!K1145+'[1]DETALJNI PRIKAZ'!K1187+'[1]DETALJNI PRIKAZ'!K1217+'[1]DETALJNI PRIKAZ'!K1249+'[1]DETALJNI PRIKAZ'!K1279+'[1]DETALJNI PRIKAZ'!K1309+'[1]DETALJNI PRIKAZ'!K1339+'[1]DETALJNI PRIKAZ'!K1369+'[1]DETALJNI PRIKAZ'!K1399+'[1]DETALJNI PRIKAZ'!K1429</f>
        <v>#REF!</v>
      </c>
      <c r="E21" s="24"/>
      <c r="F21" s="24"/>
      <c r="G21" s="24"/>
      <c r="H21" s="24"/>
      <c r="I21" s="24"/>
      <c r="J21" s="24"/>
      <c r="K21" s="24"/>
      <c r="L21" s="24"/>
      <c r="M21" s="24"/>
      <c r="N21" s="24" t="e">
        <f>'[1]DETALJNI PRIKAZ'!L23+'[1]DETALJNI PRIKAZ'!L54+'[1]DETALJNI PRIKAZ'!L87+'[1]DETALJNI PRIKAZ'!L122+'[1]DETALJNI PRIKAZ'!L157+'[1]DETALJNI PRIKAZ'!L186+'[1]DETALJNI PRIKAZ'!L216+'[1]DETALJNI PRIKAZ'!L246+'[1]DETALJNI PRIKAZ'!L276+'[1]DETALJNI PRIKAZ'!L306+'[1]DETALJNI PRIKAZ'!L335+'[1]DETALJNI PRIKAZ'!L365+'[1]DETALJNI PRIKAZ'!L401+'[1]DETALJNI PRIKAZ'!L431+'[1]DETALJNI PRIKAZ'!L463+'[1]DETALJNI PRIKAZ'!L495+'[1]DETALJNI PRIKAZ'!L525+'[1]DETALJNI PRIKAZ'!L555+'[1]DETALJNI PRIKAZ'!L596+'[1]DETALJNI PRIKAZ'!L626+'[1]DETALJNI PRIKAZ'!L656+'[1]DETALJNI PRIKAZ'!L686+'[1]DETALJNI PRIKAZ'!L716+'[1]DETALJNI PRIKAZ'!L766+'[1]DETALJNI PRIKAZ'!L796+'[1]DETALJNI PRIKAZ'!L831+'[1]DETALJNI PRIKAZ'!L871+'[1]DETALJNI PRIKAZ'!L901+'[1]DETALJNI PRIKAZ'!L931+'[1]DETALJNI PRIKAZ'!L989+'[1]DETALJNI PRIKAZ'!L1022+'[1]DETALJNI PRIKAZ'!L1054+'[1]DETALJNI PRIKAZ'!L1084+'[1]DETALJNI PRIKAZ'!L1114+'[1]DETALJNI PRIKAZ'!L1145+'[1]DETALJNI PRIKAZ'!L1187+'[1]DETALJNI PRIKAZ'!L1217+'[1]DETALJNI PRIKAZ'!L1249+'[1]DETALJNI PRIKAZ'!L1279+'[1]DETALJNI PRIKAZ'!L1309+'[1]DETALJNI PRIKAZ'!L1339+'[1]DETALJNI PRIKAZ'!L1369+'[1]DETALJNI PRIKAZ'!L1399+'[1]DETALJNI PRIKAZ'!L1429</f>
        <v>#REF!</v>
      </c>
      <c r="O21" s="25"/>
    </row>
    <row r="22" spans="1:15" ht="12" customHeight="1" hidden="1">
      <c r="A22" s="33"/>
      <c r="B22" s="23" t="s">
        <v>23</v>
      </c>
      <c r="C22" s="33">
        <v>821300</v>
      </c>
      <c r="D22" s="24" t="e">
        <f>'[1]DETALJNI PRIKAZ'!K24+'[1]DETALJNI PRIKAZ'!K55+'[1]DETALJNI PRIKAZ'!K88+'[1]DETALJNI PRIKAZ'!K123+'[1]DETALJNI PRIKAZ'!K158+'[1]DETALJNI PRIKAZ'!K187+'[1]DETALJNI PRIKAZ'!K217+'[1]DETALJNI PRIKAZ'!K247+'[1]DETALJNI PRIKAZ'!K277+'[1]DETALJNI PRIKAZ'!K307+'[1]DETALJNI PRIKAZ'!K336+'[1]DETALJNI PRIKAZ'!K366+'[1]DETALJNI PRIKAZ'!K402+'[1]DETALJNI PRIKAZ'!K432+'[1]DETALJNI PRIKAZ'!K464+'[1]DETALJNI PRIKAZ'!K496+'[1]DETALJNI PRIKAZ'!K526+'[1]DETALJNI PRIKAZ'!K556+'[1]DETALJNI PRIKAZ'!K597+'[1]DETALJNI PRIKAZ'!K627+'[1]DETALJNI PRIKAZ'!K657+'[1]DETALJNI PRIKAZ'!K687+'[1]DETALJNI PRIKAZ'!K717+'[1]DETALJNI PRIKAZ'!K767+'[1]DETALJNI PRIKAZ'!K797+'[1]DETALJNI PRIKAZ'!K832+'[1]DETALJNI PRIKAZ'!K872+'[1]DETALJNI PRIKAZ'!K902+'[1]DETALJNI PRIKAZ'!K932+'[1]DETALJNI PRIKAZ'!K990+'[1]DETALJNI PRIKAZ'!K1023+'[1]DETALJNI PRIKAZ'!K1055+'[1]DETALJNI PRIKAZ'!K1085+'[1]DETALJNI PRIKAZ'!K1115+'[1]DETALJNI PRIKAZ'!K1146+'[1]DETALJNI PRIKAZ'!K1188+'[1]DETALJNI PRIKAZ'!K1218+'[1]DETALJNI PRIKAZ'!K1250+'[1]DETALJNI PRIKAZ'!K1280+'[1]DETALJNI PRIKAZ'!K1310+'[1]DETALJNI PRIKAZ'!K1340+'[1]DETALJNI PRIKAZ'!K1370+'[1]DETALJNI PRIKAZ'!K1400+'[1]DETALJNI PRIKAZ'!K1430</f>
        <v>#REF!</v>
      </c>
      <c r="E22" s="24"/>
      <c r="F22" s="24"/>
      <c r="G22" s="24"/>
      <c r="H22" s="24"/>
      <c r="I22" s="24"/>
      <c r="J22" s="24"/>
      <c r="K22" s="24"/>
      <c r="L22" s="24"/>
      <c r="M22" s="24"/>
      <c r="N22" s="24" t="e">
        <f>'[1]DETALJNI PRIKAZ'!L24+'[1]DETALJNI PRIKAZ'!L55+'[1]DETALJNI PRIKAZ'!L88+'[1]DETALJNI PRIKAZ'!L123+'[1]DETALJNI PRIKAZ'!L158+'[1]DETALJNI PRIKAZ'!L187+'[1]DETALJNI PRIKAZ'!L217+'[1]DETALJNI PRIKAZ'!L247+'[1]DETALJNI PRIKAZ'!L277+'[1]DETALJNI PRIKAZ'!L307+'[1]DETALJNI PRIKAZ'!L336+'[1]DETALJNI PRIKAZ'!L366+'[1]DETALJNI PRIKAZ'!L402+'[1]DETALJNI PRIKAZ'!L432+'[1]DETALJNI PRIKAZ'!L464+'[1]DETALJNI PRIKAZ'!L496+'[1]DETALJNI PRIKAZ'!L526+'[1]DETALJNI PRIKAZ'!L556+'[1]DETALJNI PRIKAZ'!L597+'[1]DETALJNI PRIKAZ'!L627+'[1]DETALJNI PRIKAZ'!L657+'[1]DETALJNI PRIKAZ'!L687+'[1]DETALJNI PRIKAZ'!L717+'[1]DETALJNI PRIKAZ'!L767+'[1]DETALJNI PRIKAZ'!L797+'[1]DETALJNI PRIKAZ'!L832+'[1]DETALJNI PRIKAZ'!L872+'[1]DETALJNI PRIKAZ'!L902+'[1]DETALJNI PRIKAZ'!L932+'[1]DETALJNI PRIKAZ'!L990+'[1]DETALJNI PRIKAZ'!L1023+'[1]DETALJNI PRIKAZ'!L1055+'[1]DETALJNI PRIKAZ'!L1085+'[1]DETALJNI PRIKAZ'!L1115+'[1]DETALJNI PRIKAZ'!L1146+'[1]DETALJNI PRIKAZ'!L1188+'[1]DETALJNI PRIKAZ'!L1218+'[1]DETALJNI PRIKAZ'!L1250+'[1]DETALJNI PRIKAZ'!L1280+'[1]DETALJNI PRIKAZ'!L1310+'[1]DETALJNI PRIKAZ'!L1340+'[1]DETALJNI PRIKAZ'!L1370+'[1]DETALJNI PRIKAZ'!L1400+'[1]DETALJNI PRIKAZ'!L1430</f>
        <v>#REF!</v>
      </c>
      <c r="O22" s="25"/>
    </row>
    <row r="23" spans="1:15" ht="12" customHeight="1" hidden="1">
      <c r="A23" s="33"/>
      <c r="B23" s="23" t="s">
        <v>24</v>
      </c>
      <c r="C23" s="33">
        <v>821400</v>
      </c>
      <c r="D23" s="24" t="e">
        <f>'[1]DETALJNI PRIKAZ'!K25+'[1]DETALJNI PRIKAZ'!K56+'[1]DETALJNI PRIKAZ'!K89+'[1]DETALJNI PRIKAZ'!K124+'[1]DETALJNI PRIKAZ'!K159+'[1]DETALJNI PRIKAZ'!K188+'[1]DETALJNI PRIKAZ'!K218+'[1]DETALJNI PRIKAZ'!K248+'[1]DETALJNI PRIKAZ'!K278+'[1]DETALJNI PRIKAZ'!K308+'[1]DETALJNI PRIKAZ'!K337+'[1]DETALJNI PRIKAZ'!K367+'[1]DETALJNI PRIKAZ'!K403+'[1]DETALJNI PRIKAZ'!K433+'[1]DETALJNI PRIKAZ'!K465+'[1]DETALJNI PRIKAZ'!K497+'[1]DETALJNI PRIKAZ'!K527+'[1]DETALJNI PRIKAZ'!K557+'[1]DETALJNI PRIKAZ'!K598+'[1]DETALJNI PRIKAZ'!K628+'[1]DETALJNI PRIKAZ'!K658+'[1]DETALJNI PRIKAZ'!K688+'[1]DETALJNI PRIKAZ'!K718+'[1]DETALJNI PRIKAZ'!K768+'[1]DETALJNI PRIKAZ'!K798+'[1]DETALJNI PRIKAZ'!K833+'[1]DETALJNI PRIKAZ'!K873+'[1]DETALJNI PRIKAZ'!K903+'[1]DETALJNI PRIKAZ'!K933+'[1]DETALJNI PRIKAZ'!K991+'[1]DETALJNI PRIKAZ'!K1024+'[1]DETALJNI PRIKAZ'!K1056+'[1]DETALJNI PRIKAZ'!K1086+'[1]DETALJNI PRIKAZ'!K1116+'[1]DETALJNI PRIKAZ'!K1147+'[1]DETALJNI PRIKAZ'!K1189+'[1]DETALJNI PRIKAZ'!K1219+'[1]DETALJNI PRIKAZ'!K1251+'[1]DETALJNI PRIKAZ'!K1281+'[1]DETALJNI PRIKAZ'!K1311+'[1]DETALJNI PRIKAZ'!K1341+'[1]DETALJNI PRIKAZ'!K1371+'[1]DETALJNI PRIKAZ'!K1401+'[1]DETALJNI PRIKAZ'!K1431</f>
        <v>#REF!</v>
      </c>
      <c r="E23" s="24"/>
      <c r="F23" s="24"/>
      <c r="G23" s="24"/>
      <c r="H23" s="24"/>
      <c r="I23" s="24"/>
      <c r="J23" s="24"/>
      <c r="K23" s="24"/>
      <c r="L23" s="24"/>
      <c r="M23" s="24"/>
      <c r="N23" s="24" t="e">
        <f>'[1]DETALJNI PRIKAZ'!L25+'[1]DETALJNI PRIKAZ'!L56+'[1]DETALJNI PRIKAZ'!L89+'[1]DETALJNI PRIKAZ'!L124+'[1]DETALJNI PRIKAZ'!L159+'[1]DETALJNI PRIKAZ'!L188+'[1]DETALJNI PRIKAZ'!L218+'[1]DETALJNI PRIKAZ'!L248+'[1]DETALJNI PRIKAZ'!L278+'[1]DETALJNI PRIKAZ'!L308+'[1]DETALJNI PRIKAZ'!L337+'[1]DETALJNI PRIKAZ'!L367+'[1]DETALJNI PRIKAZ'!L403+'[1]DETALJNI PRIKAZ'!L433+'[1]DETALJNI PRIKAZ'!L465+'[1]DETALJNI PRIKAZ'!L497+'[1]DETALJNI PRIKAZ'!L527+'[1]DETALJNI PRIKAZ'!L557+'[1]DETALJNI PRIKAZ'!L598+'[1]DETALJNI PRIKAZ'!L628+'[1]DETALJNI PRIKAZ'!L658+'[1]DETALJNI PRIKAZ'!L688+'[1]DETALJNI PRIKAZ'!L718+'[1]DETALJNI PRIKAZ'!L768+'[1]DETALJNI PRIKAZ'!L798+'[1]DETALJNI PRIKAZ'!L833+'[1]DETALJNI PRIKAZ'!L873+'[1]DETALJNI PRIKAZ'!L903+'[1]DETALJNI PRIKAZ'!L933+'[1]DETALJNI PRIKAZ'!L991+'[1]DETALJNI PRIKAZ'!L1024+'[1]DETALJNI PRIKAZ'!L1056+'[1]DETALJNI PRIKAZ'!L1086+'[1]DETALJNI PRIKAZ'!L1116+'[1]DETALJNI PRIKAZ'!L1147+'[1]DETALJNI PRIKAZ'!L1189+'[1]DETALJNI PRIKAZ'!L1219+'[1]DETALJNI PRIKAZ'!L1251+'[1]DETALJNI PRIKAZ'!L1281+'[1]DETALJNI PRIKAZ'!L1311+'[1]DETALJNI PRIKAZ'!L1341+'[1]DETALJNI PRIKAZ'!L1371+'[1]DETALJNI PRIKAZ'!L1401+'[1]DETALJNI PRIKAZ'!L1431</f>
        <v>#REF!</v>
      </c>
      <c r="O23" s="25"/>
    </row>
    <row r="24" spans="1:15" ht="12" customHeight="1" hidden="1">
      <c r="A24" s="33"/>
      <c r="B24" s="23" t="s">
        <v>25</v>
      </c>
      <c r="C24" s="33">
        <v>821600</v>
      </c>
      <c r="D24" s="24" t="e">
        <f>'[1]DETALJNI PRIKAZ'!K26+'[1]DETALJNI PRIKAZ'!K57+'[1]DETALJNI PRIKAZ'!K90+'[1]DETALJNI PRIKAZ'!K125+'[1]DETALJNI PRIKAZ'!K160+'[1]DETALJNI PRIKAZ'!K189+'[1]DETALJNI PRIKAZ'!K219+'[1]DETALJNI PRIKAZ'!K249+'[1]DETALJNI PRIKAZ'!K279+'[1]DETALJNI PRIKAZ'!K309+'[1]DETALJNI PRIKAZ'!K338+'[1]DETALJNI PRIKAZ'!K368+'[1]DETALJNI PRIKAZ'!K404+'[1]DETALJNI PRIKAZ'!K434+'[1]DETALJNI PRIKAZ'!K466+'[1]DETALJNI PRIKAZ'!K498+'[1]DETALJNI PRIKAZ'!K528+'[1]DETALJNI PRIKAZ'!K558+'[1]DETALJNI PRIKAZ'!K599+'[1]DETALJNI PRIKAZ'!K629+'[1]DETALJNI PRIKAZ'!K659+'[1]DETALJNI PRIKAZ'!K689+'[1]DETALJNI PRIKAZ'!K719+'[1]DETALJNI PRIKAZ'!K769+'[1]DETALJNI PRIKAZ'!K799+'[1]DETALJNI PRIKAZ'!K834+'[1]DETALJNI PRIKAZ'!K874+'[1]DETALJNI PRIKAZ'!K904+'[1]DETALJNI PRIKAZ'!K934+'[1]DETALJNI PRIKAZ'!K992+'[1]DETALJNI PRIKAZ'!K1025+'[1]DETALJNI PRIKAZ'!K1057+'[1]DETALJNI PRIKAZ'!K1087+'[1]DETALJNI PRIKAZ'!K1117+'[1]DETALJNI PRIKAZ'!K1148+'[1]DETALJNI PRIKAZ'!K1190+'[1]DETALJNI PRIKAZ'!K1220+'[1]DETALJNI PRIKAZ'!K1252+'[1]DETALJNI PRIKAZ'!K1282+'[1]DETALJNI PRIKAZ'!K1312+'[1]DETALJNI PRIKAZ'!K1342+'[1]DETALJNI PRIKAZ'!K1372+'[1]DETALJNI PRIKAZ'!K1402+'[1]DETALJNI PRIKAZ'!K1432</f>
        <v>#REF!</v>
      </c>
      <c r="E24" s="24"/>
      <c r="F24" s="24"/>
      <c r="G24" s="24"/>
      <c r="H24" s="24"/>
      <c r="I24" s="24"/>
      <c r="J24" s="24"/>
      <c r="K24" s="24"/>
      <c r="L24" s="24"/>
      <c r="M24" s="24"/>
      <c r="N24" s="24" t="e">
        <f>'[1]DETALJNI PRIKAZ'!L26+'[1]DETALJNI PRIKAZ'!L57+'[1]DETALJNI PRIKAZ'!L90+'[1]DETALJNI PRIKAZ'!L125+'[1]DETALJNI PRIKAZ'!L160+'[1]DETALJNI PRIKAZ'!L189+'[1]DETALJNI PRIKAZ'!L219+'[1]DETALJNI PRIKAZ'!L249+'[1]DETALJNI PRIKAZ'!L279+'[1]DETALJNI PRIKAZ'!L309+'[1]DETALJNI PRIKAZ'!L338+'[1]DETALJNI PRIKAZ'!L368+'[1]DETALJNI PRIKAZ'!L404+'[1]DETALJNI PRIKAZ'!L434+'[1]DETALJNI PRIKAZ'!L466+'[1]DETALJNI PRIKAZ'!L498+'[1]DETALJNI PRIKAZ'!L528+'[1]DETALJNI PRIKAZ'!L558+'[1]DETALJNI PRIKAZ'!L599+'[1]DETALJNI PRIKAZ'!L629+'[1]DETALJNI PRIKAZ'!L659+'[1]DETALJNI PRIKAZ'!L689+'[1]DETALJNI PRIKAZ'!L719+'[1]DETALJNI PRIKAZ'!L769+'[1]DETALJNI PRIKAZ'!L799+'[1]DETALJNI PRIKAZ'!L834+'[1]DETALJNI PRIKAZ'!L874+'[1]DETALJNI PRIKAZ'!L904+'[1]DETALJNI PRIKAZ'!L934+'[1]DETALJNI PRIKAZ'!L992+'[1]DETALJNI PRIKAZ'!L1025+'[1]DETALJNI PRIKAZ'!L1057+'[1]DETALJNI PRIKAZ'!L1087+'[1]DETALJNI PRIKAZ'!L1117+'[1]DETALJNI PRIKAZ'!L1148+'[1]DETALJNI PRIKAZ'!L1190+'[1]DETALJNI PRIKAZ'!L1220+'[1]DETALJNI PRIKAZ'!L1252+'[1]DETALJNI PRIKAZ'!L1282+'[1]DETALJNI PRIKAZ'!L1312+'[1]DETALJNI PRIKAZ'!L1342+'[1]DETALJNI PRIKAZ'!L1372+'[1]DETALJNI PRIKAZ'!L1402+'[1]DETALJNI PRIKAZ'!L1432</f>
        <v>#REF!</v>
      </c>
      <c r="O24" s="25"/>
    </row>
    <row r="25" spans="1:17" s="21" customFormat="1" ht="12" customHeight="1" hidden="1">
      <c r="A25" s="31"/>
      <c r="B25" s="32" t="s">
        <v>26</v>
      </c>
      <c r="C25" s="31"/>
      <c r="D25" s="17">
        <f>'[1]DETALJNI PRIKAZ'!K27+'[1]DETALJNI PRIKAZ'!K58+'[1]DETALJNI PRIKAZ'!K91+'[1]DETALJNI PRIKAZ'!K126+'[1]DETALJNI PRIKAZ'!K161+'[1]DETALJNI PRIKAZ'!K190+'[1]DETALJNI PRIKAZ'!K220+'[1]DETALJNI PRIKAZ'!K250+'[1]DETALJNI PRIKAZ'!K280+'[1]DETALJNI PRIKAZ'!K310+'[1]DETALJNI PRIKAZ'!K339+'[1]DETALJNI PRIKAZ'!K369+'[1]DETALJNI PRIKAZ'!K405+'[1]DETALJNI PRIKAZ'!K435+'[1]DETALJNI PRIKAZ'!K467+'[1]DETALJNI PRIKAZ'!K499+'[1]DETALJNI PRIKAZ'!K529+'[1]DETALJNI PRIKAZ'!K559+'[1]DETALJNI PRIKAZ'!K600+'[1]DETALJNI PRIKAZ'!K630+'[1]DETALJNI PRIKAZ'!K660+'[1]DETALJNI PRIKAZ'!K690+'[1]DETALJNI PRIKAZ'!K720+'[1]DETALJNI PRIKAZ'!K770+'[1]DETALJNI PRIKAZ'!K800+'[1]DETALJNI PRIKAZ'!K835+'[1]DETALJNI PRIKAZ'!K875+'[1]DETALJNI PRIKAZ'!K905+'[1]DETALJNI PRIKAZ'!K935+'[1]DETALJNI PRIKAZ'!K993+'[1]DETALJNI PRIKAZ'!K1026+'[1]DETALJNI PRIKAZ'!K1058+'[1]DETALJNI PRIKAZ'!K1088+'[1]DETALJNI PRIKAZ'!K1118+'[1]DETALJNI PRIKAZ'!K1149+'[1]DETALJNI PRIKAZ'!K1191+'[1]DETALJNI PRIKAZ'!K1221+'[1]DETALJNI PRIKAZ'!K1253+'[1]DETALJNI PRIKAZ'!K1283+'[1]DETALJNI PRIKAZ'!K1313+'[1]DETALJNI PRIKAZ'!K1343+'[1]DETALJNI PRIKAZ'!K1373+'[1]DETALJNI PRIKAZ'!K1403+'[1]DETALJNI PRIKAZ'!K1433</f>
        <v>3030000</v>
      </c>
      <c r="E25" s="17"/>
      <c r="F25" s="17"/>
      <c r="G25" s="17"/>
      <c r="H25" s="17"/>
      <c r="I25" s="17"/>
      <c r="J25" s="17"/>
      <c r="K25" s="17"/>
      <c r="L25" s="17"/>
      <c r="M25" s="17"/>
      <c r="N25" s="17" t="e">
        <f>'[1]DETALJNI PRIKAZ'!L27+'[1]DETALJNI PRIKAZ'!L58+'[1]DETALJNI PRIKAZ'!L91+'[1]DETALJNI PRIKAZ'!L126+'[1]DETALJNI PRIKAZ'!L161+'[1]DETALJNI PRIKAZ'!L190+'[1]DETALJNI PRIKAZ'!L220+'[1]DETALJNI PRIKAZ'!L250+'[1]DETALJNI PRIKAZ'!L280+'[1]DETALJNI PRIKAZ'!L310+'[1]DETALJNI PRIKAZ'!L339+'[1]DETALJNI PRIKAZ'!L369+'[1]DETALJNI PRIKAZ'!L405+'[1]DETALJNI PRIKAZ'!L435+'[1]DETALJNI PRIKAZ'!L467+'[1]DETALJNI PRIKAZ'!L499+'[1]DETALJNI PRIKAZ'!L529+'[1]DETALJNI PRIKAZ'!L559+'[1]DETALJNI PRIKAZ'!L600+'[1]DETALJNI PRIKAZ'!L630+'[1]DETALJNI PRIKAZ'!L660+'[1]DETALJNI PRIKAZ'!L690+'[1]DETALJNI PRIKAZ'!L720+'[1]DETALJNI PRIKAZ'!L770+'[1]DETALJNI PRIKAZ'!L800+'[1]DETALJNI PRIKAZ'!L835+'[1]DETALJNI PRIKAZ'!L875+'[1]DETALJNI PRIKAZ'!L905+'[1]DETALJNI PRIKAZ'!L935+'[1]DETALJNI PRIKAZ'!L993+'[1]DETALJNI PRIKAZ'!L1026+'[1]DETALJNI PRIKAZ'!L1058+'[1]DETALJNI PRIKAZ'!L1088+'[1]DETALJNI PRIKAZ'!L1118+'[1]DETALJNI PRIKAZ'!L1149+'[1]DETALJNI PRIKAZ'!L1191+'[1]DETALJNI PRIKAZ'!L1221+'[1]DETALJNI PRIKAZ'!L1253+'[1]DETALJNI PRIKAZ'!L1283+'[1]DETALJNI PRIKAZ'!L1313+'[1]DETALJNI PRIKAZ'!L1343+'[1]DETALJNI PRIKAZ'!L1373+'[1]DETALJNI PRIKAZ'!L1403+'[1]DETALJNI PRIKAZ'!L1433</f>
        <v>#REF!</v>
      </c>
      <c r="O25" s="18"/>
      <c r="P25" s="19"/>
      <c r="Q25" s="20"/>
    </row>
    <row r="26" spans="1:17" s="21" customFormat="1" ht="12" customHeight="1" hidden="1">
      <c r="A26" s="31"/>
      <c r="B26" s="34" t="s">
        <v>27</v>
      </c>
      <c r="C26" s="31"/>
      <c r="D26" s="17" t="e">
        <f>'[1]DETALJNI PRIKAZ'!K63+'[1]DETALJNI PRIKAZ'!K437+'[1]DETALJNI PRIKAZ'!K570+'[1]DETALJNI PRIKAZ'!K737+'[1]DETALJNI PRIKAZ'!K846+'[1]DETALJNI PRIKAZ'!K959+'[1]DETALJNI PRIKAZ'!K1533</f>
        <v>#REF!</v>
      </c>
      <c r="E26" s="17"/>
      <c r="F26" s="17"/>
      <c r="G26" s="17"/>
      <c r="H26" s="17"/>
      <c r="I26" s="17"/>
      <c r="J26" s="17"/>
      <c r="K26" s="17"/>
      <c r="L26" s="17"/>
      <c r="M26" s="17"/>
      <c r="N26" s="17" t="e">
        <f>'[1]DETALJNI PRIKAZ'!L63+'[1]DETALJNI PRIKAZ'!L437+'[1]DETALJNI PRIKAZ'!L570+'[1]DETALJNI PRIKAZ'!L737+'[1]DETALJNI PRIKAZ'!L846+'[1]DETALJNI PRIKAZ'!L959+'[1]DETALJNI PRIKAZ'!L1533</f>
        <v>#REF!</v>
      </c>
      <c r="O26" s="18"/>
      <c r="P26" s="19"/>
      <c r="Q26" s="20"/>
    </row>
    <row r="27" spans="1:15" ht="12" customHeight="1" hidden="1">
      <c r="A27" s="31"/>
      <c r="B27" s="32" t="s">
        <v>28</v>
      </c>
      <c r="C27" s="31"/>
      <c r="D27" s="24" t="e">
        <f>SUM(D7+D19+D26)</f>
        <v>#REF!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/>
    </row>
    <row r="28" spans="1:15" ht="12" customHeight="1" hidden="1">
      <c r="A28" s="31"/>
      <c r="B28" s="32" t="s">
        <v>29</v>
      </c>
      <c r="C28" s="31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/>
    </row>
    <row r="29" spans="1:15" ht="12" customHeight="1" hidden="1">
      <c r="A29" s="31"/>
      <c r="B29" s="32" t="s">
        <v>30</v>
      </c>
      <c r="C29" s="31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</row>
    <row r="30" spans="1:15" ht="12" customHeight="1" hidden="1">
      <c r="A30" s="38"/>
      <c r="B30" s="39" t="s">
        <v>31</v>
      </c>
      <c r="C30" s="38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/>
    </row>
    <row r="31" spans="1:15" ht="12" customHeight="1" hidden="1">
      <c r="A31" s="38"/>
      <c r="B31" s="39" t="s">
        <v>32</v>
      </c>
      <c r="C31" s="38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/>
    </row>
    <row r="32" spans="1:15" ht="12" customHeight="1" hidden="1">
      <c r="A32" s="41"/>
      <c r="B32" s="42" t="s">
        <v>33</v>
      </c>
      <c r="C32" s="41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</row>
    <row r="33" spans="1:17" s="43" customFormat="1" ht="14.25" customHeight="1" hidden="1">
      <c r="A33" s="194"/>
      <c r="B33" s="194"/>
      <c r="C33" s="194"/>
      <c r="O33" s="44"/>
      <c r="P33" s="45"/>
      <c r="Q33" s="44"/>
    </row>
    <row r="34" spans="1:14" s="44" customFormat="1" ht="33" customHeight="1">
      <c r="A34" s="174" t="s">
        <v>82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</row>
    <row r="35" spans="1:14" s="44" customFormat="1" ht="26.25" customHeight="1">
      <c r="A35" s="176" t="s">
        <v>87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</row>
    <row r="36" spans="1:14" s="44" customFormat="1" ht="9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</row>
    <row r="37" spans="1:16" s="44" customFormat="1" ht="4.5" customHeight="1" thickBot="1">
      <c r="A37" s="199"/>
      <c r="B37" s="199"/>
      <c r="C37" s="199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46"/>
      <c r="P37" s="45"/>
    </row>
    <row r="38" spans="1:47" s="44" customFormat="1" ht="12.75" customHeight="1">
      <c r="A38" s="168" t="s">
        <v>34</v>
      </c>
      <c r="B38" s="171" t="s">
        <v>0</v>
      </c>
      <c r="C38" s="168" t="s">
        <v>35</v>
      </c>
      <c r="D38" s="195" t="s">
        <v>98</v>
      </c>
      <c r="E38" s="195" t="s">
        <v>91</v>
      </c>
      <c r="F38" s="200" t="s">
        <v>96</v>
      </c>
      <c r="G38" s="207" t="s">
        <v>81</v>
      </c>
      <c r="H38" s="207"/>
      <c r="I38" s="207"/>
      <c r="J38" s="207"/>
      <c r="K38" s="207"/>
      <c r="L38" s="207"/>
      <c r="M38" s="207"/>
      <c r="N38" s="207"/>
      <c r="O38" s="208"/>
      <c r="P38" s="190" t="s">
        <v>4</v>
      </c>
      <c r="Q38" s="47"/>
      <c r="R38" s="45"/>
      <c r="W38" s="137"/>
      <c r="AU38" s="137"/>
    </row>
    <row r="39" spans="1:47" s="43" customFormat="1" ht="36" customHeight="1" thickBot="1">
      <c r="A39" s="169"/>
      <c r="B39" s="172"/>
      <c r="C39" s="169"/>
      <c r="D39" s="196"/>
      <c r="E39" s="196"/>
      <c r="F39" s="201"/>
      <c r="G39" s="209"/>
      <c r="H39" s="209"/>
      <c r="I39" s="209"/>
      <c r="J39" s="209"/>
      <c r="K39" s="209"/>
      <c r="L39" s="209"/>
      <c r="M39" s="209"/>
      <c r="N39" s="209"/>
      <c r="O39" s="210"/>
      <c r="P39" s="191"/>
      <c r="Q39" s="5"/>
      <c r="R39" s="45"/>
      <c r="S39" s="44"/>
      <c r="W39" s="138"/>
      <c r="AU39" s="138"/>
    </row>
    <row r="40" spans="1:47" ht="52.5" customHeight="1">
      <c r="A40" s="170"/>
      <c r="B40" s="173"/>
      <c r="C40" s="170"/>
      <c r="D40" s="197"/>
      <c r="E40" s="197"/>
      <c r="F40" s="202"/>
      <c r="G40" s="135" t="s">
        <v>75</v>
      </c>
      <c r="H40" s="98" t="s">
        <v>76</v>
      </c>
      <c r="I40" s="130" t="s">
        <v>77</v>
      </c>
      <c r="J40" s="148" t="s">
        <v>75</v>
      </c>
      <c r="K40" s="98" t="s">
        <v>76</v>
      </c>
      <c r="L40" s="98" t="s">
        <v>77</v>
      </c>
      <c r="M40" s="98" t="s">
        <v>78</v>
      </c>
      <c r="N40" s="98" t="s">
        <v>79</v>
      </c>
      <c r="O40" s="98" t="s">
        <v>80</v>
      </c>
      <c r="P40" s="99" t="s">
        <v>36</v>
      </c>
      <c r="Q40" s="5"/>
      <c r="R40" s="2"/>
      <c r="S40" s="1"/>
      <c r="AU40" s="139"/>
    </row>
    <row r="41" spans="1:47" ht="18.75" customHeight="1" thickBot="1">
      <c r="A41" s="12"/>
      <c r="B41" s="13">
        <v>1</v>
      </c>
      <c r="C41" s="12">
        <v>2</v>
      </c>
      <c r="D41" s="12" t="s">
        <v>92</v>
      </c>
      <c r="E41" s="12">
        <v>4</v>
      </c>
      <c r="F41" s="133" t="s">
        <v>93</v>
      </c>
      <c r="G41" s="136">
        <v>6</v>
      </c>
      <c r="H41" s="14">
        <v>7</v>
      </c>
      <c r="I41" s="131">
        <v>8</v>
      </c>
      <c r="J41" s="100">
        <v>10</v>
      </c>
      <c r="K41" s="14">
        <v>11</v>
      </c>
      <c r="L41" s="14">
        <v>12</v>
      </c>
      <c r="M41" s="14">
        <v>13</v>
      </c>
      <c r="N41" s="14">
        <v>14</v>
      </c>
      <c r="O41" s="14">
        <v>15</v>
      </c>
      <c r="P41" s="100">
        <v>8</v>
      </c>
      <c r="Q41" s="11"/>
      <c r="R41" s="2"/>
      <c r="S41" s="1"/>
      <c r="AU41" s="139"/>
    </row>
    <row r="42" spans="1:47" ht="12.75">
      <c r="A42" s="48" t="s">
        <v>37</v>
      </c>
      <c r="B42" s="49" t="s">
        <v>7</v>
      </c>
      <c r="C42" s="15"/>
      <c r="D42" s="157">
        <f>SUM(D43:D53)</f>
        <v>0</v>
      </c>
      <c r="E42" s="157">
        <f>SUM(E43:E53)</f>
        <v>0</v>
      </c>
      <c r="F42" s="35">
        <f>SUM(F43:F53)</f>
        <v>0</v>
      </c>
      <c r="G42" s="35">
        <f aca="true" t="shared" si="0" ref="G42:O42">SUM(G43:G53)</f>
        <v>0</v>
      </c>
      <c r="H42" s="35">
        <f t="shared" si="0"/>
        <v>0</v>
      </c>
      <c r="I42" s="17">
        <f t="shared" si="0"/>
        <v>0</v>
      </c>
      <c r="J42" s="149">
        <f t="shared" si="0"/>
        <v>0</v>
      </c>
      <c r="K42" s="35">
        <f t="shared" si="0"/>
        <v>0</v>
      </c>
      <c r="L42" s="35">
        <f t="shared" si="0"/>
        <v>0</v>
      </c>
      <c r="M42" s="35">
        <f t="shared" si="0"/>
        <v>0</v>
      </c>
      <c r="N42" s="35">
        <f t="shared" si="0"/>
        <v>0</v>
      </c>
      <c r="O42" s="67">
        <f t="shared" si="0"/>
        <v>0</v>
      </c>
      <c r="P42" s="101" t="e">
        <f>SUM(F42/#REF!)*100</f>
        <v>#REF!</v>
      </c>
      <c r="Q42" s="11"/>
      <c r="R42" s="2"/>
      <c r="S42" s="1"/>
      <c r="AU42" s="139"/>
    </row>
    <row r="43" spans="1:47" ht="12.75">
      <c r="A43" s="50">
        <v>1</v>
      </c>
      <c r="B43" s="51" t="s">
        <v>38</v>
      </c>
      <c r="C43" s="22">
        <v>611100</v>
      </c>
      <c r="D43" s="156">
        <f>SUM(E43:F43)</f>
        <v>0</v>
      </c>
      <c r="E43" s="156"/>
      <c r="F43" s="52">
        <f aca="true" t="shared" si="1" ref="F43:F53">SUM(G43:O43)</f>
        <v>0</v>
      </c>
      <c r="G43" s="52"/>
      <c r="H43" s="52"/>
      <c r="I43" s="24"/>
      <c r="J43" s="150"/>
      <c r="K43" s="52"/>
      <c r="L43" s="52"/>
      <c r="M43" s="52"/>
      <c r="N43" s="52"/>
      <c r="O43" s="53"/>
      <c r="P43" s="102" t="e">
        <f>SUM(F43/#REF!)*100</f>
        <v>#REF!</v>
      </c>
      <c r="Q43" s="18"/>
      <c r="R43" s="2"/>
      <c r="S43" s="1"/>
      <c r="AU43" s="139"/>
    </row>
    <row r="44" spans="1:47" ht="12.75">
      <c r="A44" s="56">
        <v>2</v>
      </c>
      <c r="B44" s="57" t="s">
        <v>39</v>
      </c>
      <c r="C44" s="29">
        <v>611200</v>
      </c>
      <c r="D44" s="156">
        <f aca="true" t="shared" si="2" ref="D44:D60">SUM(E44:F44)</f>
        <v>0</v>
      </c>
      <c r="E44" s="162"/>
      <c r="F44" s="52">
        <f t="shared" si="1"/>
        <v>0</v>
      </c>
      <c r="G44" s="52"/>
      <c r="H44" s="52"/>
      <c r="I44" s="24"/>
      <c r="J44" s="150"/>
      <c r="K44" s="52"/>
      <c r="L44" s="52"/>
      <c r="M44" s="52"/>
      <c r="N44" s="52"/>
      <c r="O44" s="53"/>
      <c r="P44" s="102" t="e">
        <f>SUM(F44/#REF!)*100</f>
        <v>#REF!</v>
      </c>
      <c r="Q44" s="25"/>
      <c r="R44" s="54">
        <v>431594414.0836363</v>
      </c>
      <c r="S44" s="55">
        <f>+R44/1.04</f>
        <v>414994628.92657334</v>
      </c>
      <c r="AU44" s="139"/>
    </row>
    <row r="45" spans="1:47" ht="12.75">
      <c r="A45" s="56">
        <v>3</v>
      </c>
      <c r="B45" s="57" t="s">
        <v>10</v>
      </c>
      <c r="C45" s="29">
        <v>613100</v>
      </c>
      <c r="D45" s="156">
        <f t="shared" si="2"/>
        <v>0</v>
      </c>
      <c r="E45" s="162"/>
      <c r="F45" s="52">
        <f t="shared" si="1"/>
        <v>0</v>
      </c>
      <c r="G45" s="52"/>
      <c r="H45" s="52"/>
      <c r="I45" s="24"/>
      <c r="J45" s="150"/>
      <c r="K45" s="52"/>
      <c r="L45" s="52"/>
      <c r="M45" s="52"/>
      <c r="N45" s="52"/>
      <c r="O45" s="53"/>
      <c r="P45" s="102" t="e">
        <f>SUM(F45/#REF!)*100</f>
        <v>#REF!</v>
      </c>
      <c r="Q45" s="25"/>
      <c r="R45" s="2"/>
      <c r="S45" s="1">
        <f>+S44*1.035</f>
        <v>429519440.93900335</v>
      </c>
      <c r="AU45" s="139"/>
    </row>
    <row r="46" spans="1:47" ht="12.75">
      <c r="A46" s="56">
        <v>4</v>
      </c>
      <c r="B46" s="57" t="s">
        <v>11</v>
      </c>
      <c r="C46" s="29">
        <v>613200</v>
      </c>
      <c r="D46" s="156">
        <f t="shared" si="2"/>
        <v>0</v>
      </c>
      <c r="E46" s="162"/>
      <c r="F46" s="52">
        <f t="shared" si="1"/>
        <v>0</v>
      </c>
      <c r="G46" s="52"/>
      <c r="H46" s="52"/>
      <c r="I46" s="24"/>
      <c r="J46" s="150"/>
      <c r="K46" s="52"/>
      <c r="L46" s="52"/>
      <c r="M46" s="52"/>
      <c r="N46" s="52"/>
      <c r="O46" s="53"/>
      <c r="P46" s="102" t="e">
        <f>SUM(F46/#REF!)*100</f>
        <v>#REF!</v>
      </c>
      <c r="Q46" s="25"/>
      <c r="R46" s="2">
        <v>456390711</v>
      </c>
      <c r="S46" s="1"/>
      <c r="AU46" s="139"/>
    </row>
    <row r="47" spans="1:47" ht="12.75">
      <c r="A47" s="56">
        <v>5</v>
      </c>
      <c r="B47" s="57" t="s">
        <v>12</v>
      </c>
      <c r="C47" s="29">
        <v>613300</v>
      </c>
      <c r="D47" s="156">
        <f t="shared" si="2"/>
        <v>0</v>
      </c>
      <c r="E47" s="162"/>
      <c r="F47" s="52">
        <f t="shared" si="1"/>
        <v>0</v>
      </c>
      <c r="G47" s="52"/>
      <c r="H47" s="52"/>
      <c r="I47" s="24"/>
      <c r="J47" s="150"/>
      <c r="K47" s="52"/>
      <c r="L47" s="52"/>
      <c r="M47" s="52"/>
      <c r="N47" s="52"/>
      <c r="O47" s="53"/>
      <c r="P47" s="102" t="e">
        <f>SUM(F47/#REF!)*100</f>
        <v>#REF!</v>
      </c>
      <c r="Q47" s="25"/>
      <c r="R47" s="54">
        <f>+R46-F43</f>
        <v>456390711</v>
      </c>
      <c r="S47" s="1"/>
      <c r="AU47" s="139"/>
    </row>
    <row r="48" spans="1:47" ht="12.75">
      <c r="A48" s="56">
        <v>6</v>
      </c>
      <c r="B48" s="57" t="s">
        <v>40</v>
      </c>
      <c r="C48" s="29">
        <v>613400</v>
      </c>
      <c r="D48" s="156">
        <f t="shared" si="2"/>
        <v>0</v>
      </c>
      <c r="E48" s="162"/>
      <c r="F48" s="52">
        <f t="shared" si="1"/>
        <v>0</v>
      </c>
      <c r="G48" s="52"/>
      <c r="H48" s="52"/>
      <c r="I48" s="24"/>
      <c r="J48" s="150"/>
      <c r="K48" s="52"/>
      <c r="L48" s="52"/>
      <c r="M48" s="52"/>
      <c r="N48" s="52"/>
      <c r="O48" s="53"/>
      <c r="P48" s="102" t="e">
        <f>SUM(F48/#REF!)*100</f>
        <v>#REF!</v>
      </c>
      <c r="Q48" s="25"/>
      <c r="R48" s="58">
        <f>R47/R46</f>
        <v>1</v>
      </c>
      <c r="S48" s="1"/>
      <c r="AU48" s="139"/>
    </row>
    <row r="49" spans="1:47" ht="12.75">
      <c r="A49" s="56">
        <v>7</v>
      </c>
      <c r="B49" s="57" t="s">
        <v>41</v>
      </c>
      <c r="C49" s="29">
        <v>613500</v>
      </c>
      <c r="D49" s="156">
        <f t="shared" si="2"/>
        <v>0</v>
      </c>
      <c r="E49" s="162"/>
      <c r="F49" s="52">
        <f t="shared" si="1"/>
        <v>0</v>
      </c>
      <c r="G49" s="52"/>
      <c r="H49" s="52"/>
      <c r="I49" s="24"/>
      <c r="J49" s="150"/>
      <c r="K49" s="52"/>
      <c r="L49" s="52"/>
      <c r="M49" s="52"/>
      <c r="N49" s="52"/>
      <c r="O49" s="53"/>
      <c r="P49" s="102" t="e">
        <f>SUM(F49/#REF!)*100</f>
        <v>#REF!</v>
      </c>
      <c r="Q49" s="25"/>
      <c r="R49" s="2" t="e">
        <f>R47/F43</f>
        <v>#DIV/0!</v>
      </c>
      <c r="S49" s="1"/>
      <c r="AU49" s="139"/>
    </row>
    <row r="50" spans="1:47" ht="12.75">
      <c r="A50" s="56">
        <v>8</v>
      </c>
      <c r="B50" s="57" t="s">
        <v>15</v>
      </c>
      <c r="C50" s="29">
        <v>613600</v>
      </c>
      <c r="D50" s="156">
        <f t="shared" si="2"/>
        <v>0</v>
      </c>
      <c r="E50" s="162"/>
      <c r="F50" s="52">
        <f t="shared" si="1"/>
        <v>0</v>
      </c>
      <c r="G50" s="52"/>
      <c r="H50" s="52"/>
      <c r="I50" s="24"/>
      <c r="J50" s="150"/>
      <c r="K50" s="52"/>
      <c r="L50" s="52"/>
      <c r="M50" s="52"/>
      <c r="N50" s="52"/>
      <c r="O50" s="53"/>
      <c r="P50" s="102" t="e">
        <f>SUM(F50/#REF!)*100</f>
        <v>#REF!</v>
      </c>
      <c r="Q50" s="25"/>
      <c r="R50" s="2"/>
      <c r="S50" s="1"/>
      <c r="AU50" s="139"/>
    </row>
    <row r="51" spans="1:47" ht="12.75">
      <c r="A51" s="56">
        <v>9</v>
      </c>
      <c r="B51" s="57" t="s">
        <v>16</v>
      </c>
      <c r="C51" s="29">
        <v>613700</v>
      </c>
      <c r="D51" s="156">
        <f t="shared" si="2"/>
        <v>0</v>
      </c>
      <c r="E51" s="162"/>
      <c r="F51" s="52">
        <f t="shared" si="1"/>
        <v>0</v>
      </c>
      <c r="G51" s="52"/>
      <c r="H51" s="52"/>
      <c r="I51" s="24"/>
      <c r="J51" s="150"/>
      <c r="K51" s="52"/>
      <c r="L51" s="52"/>
      <c r="M51" s="52"/>
      <c r="N51" s="52"/>
      <c r="O51" s="53"/>
      <c r="P51" s="102" t="e">
        <f>SUM(F51/#REF!)*100</f>
        <v>#REF!</v>
      </c>
      <c r="Q51" s="25"/>
      <c r="R51" s="2"/>
      <c r="S51" s="1"/>
      <c r="V51" s="59">
        <f>+F43+V56</f>
        <v>0</v>
      </c>
      <c r="AU51" s="139"/>
    </row>
    <row r="52" spans="1:47" ht="13.5" thickBot="1">
      <c r="A52" s="56">
        <v>10</v>
      </c>
      <c r="B52" s="57" t="s">
        <v>17</v>
      </c>
      <c r="C52" s="29">
        <v>613800</v>
      </c>
      <c r="D52" s="156">
        <f t="shared" si="2"/>
        <v>0</v>
      </c>
      <c r="E52" s="162"/>
      <c r="F52" s="52">
        <f t="shared" si="1"/>
        <v>0</v>
      </c>
      <c r="G52" s="52"/>
      <c r="H52" s="52"/>
      <c r="I52" s="24"/>
      <c r="J52" s="150"/>
      <c r="K52" s="52"/>
      <c r="L52" s="52"/>
      <c r="M52" s="52"/>
      <c r="N52" s="52"/>
      <c r="O52" s="53"/>
      <c r="P52" s="102" t="e">
        <f>SUM(F52/#REF!)*100</f>
        <v>#REF!</v>
      </c>
      <c r="Q52" s="25"/>
      <c r="R52" s="2"/>
      <c r="S52" s="1"/>
      <c r="AU52" s="139"/>
    </row>
    <row r="53" spans="1:47" ht="13.5" thickBot="1">
      <c r="A53" s="56">
        <v>11</v>
      </c>
      <c r="B53" s="57" t="s">
        <v>18</v>
      </c>
      <c r="C53" s="29">
        <v>613900</v>
      </c>
      <c r="D53" s="156">
        <f t="shared" si="2"/>
        <v>0</v>
      </c>
      <c r="E53" s="162"/>
      <c r="F53" s="52">
        <f t="shared" si="1"/>
        <v>0</v>
      </c>
      <c r="G53" s="52"/>
      <c r="H53" s="52"/>
      <c r="I53" s="24"/>
      <c r="J53" s="150"/>
      <c r="K53" s="52"/>
      <c r="L53" s="52"/>
      <c r="M53" s="52"/>
      <c r="N53" s="52"/>
      <c r="O53" s="53"/>
      <c r="P53" s="102" t="e">
        <f>SUM(F53/#REF!)*100</f>
        <v>#REF!</v>
      </c>
      <c r="Q53" s="60">
        <v>456390710.8600001</v>
      </c>
      <c r="R53" s="2"/>
      <c r="S53" s="1"/>
      <c r="U53" s="61">
        <v>10000000</v>
      </c>
      <c r="V53" s="61">
        <v>25000000</v>
      </c>
      <c r="AU53" s="139"/>
    </row>
    <row r="54" spans="1:47" ht="12.75">
      <c r="A54" s="66" t="s">
        <v>43</v>
      </c>
      <c r="B54" s="34" t="s">
        <v>19</v>
      </c>
      <c r="C54" s="31"/>
      <c r="D54" s="158">
        <f>SUM(D55:D59)</f>
        <v>0</v>
      </c>
      <c r="E54" s="158">
        <f>SUM(E55:E59)</f>
        <v>0</v>
      </c>
      <c r="F54" s="35">
        <f>SUM(F55:F59)</f>
        <v>0</v>
      </c>
      <c r="G54" s="35">
        <f aca="true" t="shared" si="3" ref="G54:N54">SUM(G55:G59)</f>
        <v>0</v>
      </c>
      <c r="H54" s="35">
        <f t="shared" si="3"/>
        <v>0</v>
      </c>
      <c r="I54" s="17">
        <f t="shared" si="3"/>
        <v>0</v>
      </c>
      <c r="J54" s="149">
        <f t="shared" si="3"/>
        <v>0</v>
      </c>
      <c r="K54" s="35">
        <f t="shared" si="3"/>
        <v>0</v>
      </c>
      <c r="L54" s="35">
        <f t="shared" si="3"/>
        <v>0</v>
      </c>
      <c r="M54" s="35">
        <f t="shared" si="3"/>
        <v>0</v>
      </c>
      <c r="N54" s="35">
        <f t="shared" si="3"/>
        <v>0</v>
      </c>
      <c r="O54" s="67">
        <f>SUM(O55:O59)</f>
        <v>0</v>
      </c>
      <c r="P54" s="103" t="e">
        <f>SUM(F54/#REF!)*100</f>
        <v>#REF!</v>
      </c>
      <c r="Q54" s="62">
        <v>415063549.27272725</v>
      </c>
      <c r="R54" s="63" t="s">
        <v>42</v>
      </c>
      <c r="S54" s="64">
        <f>Q53-Q54</f>
        <v>41327161.58727282</v>
      </c>
      <c r="T54" s="65" t="e">
        <f>+S54/F43</f>
        <v>#DIV/0!</v>
      </c>
      <c r="U54" s="65" t="e">
        <f>+(S54-U53)/F43</f>
        <v>#DIV/0!</v>
      </c>
      <c r="V54" s="65" t="e">
        <f>+(S54-V53)/F43</f>
        <v>#DIV/0!</v>
      </c>
      <c r="AU54" s="139"/>
    </row>
    <row r="55" spans="1:47" s="21" customFormat="1" ht="13.5" thickBot="1">
      <c r="A55" s="71">
        <v>1</v>
      </c>
      <c r="B55" s="51" t="s">
        <v>45</v>
      </c>
      <c r="C55" s="33">
        <v>821100</v>
      </c>
      <c r="D55" s="156">
        <f t="shared" si="2"/>
        <v>0</v>
      </c>
      <c r="E55" s="160"/>
      <c r="F55" s="52">
        <f aca="true" t="shared" si="4" ref="F55:F60">SUM(G55:O55)</f>
        <v>0</v>
      </c>
      <c r="G55" s="52"/>
      <c r="H55" s="52"/>
      <c r="I55" s="24"/>
      <c r="J55" s="150"/>
      <c r="K55" s="52"/>
      <c r="L55" s="52"/>
      <c r="M55" s="52"/>
      <c r="N55" s="52"/>
      <c r="O55" s="53"/>
      <c r="P55" s="102" t="e">
        <f>SUM(F55/#REF!)*100</f>
        <v>#REF!</v>
      </c>
      <c r="Q55" s="68">
        <v>418477860</v>
      </c>
      <c r="R55" s="69" t="s">
        <v>44</v>
      </c>
      <c r="S55" s="70">
        <f>Q53-Q55</f>
        <v>37912850.860000074</v>
      </c>
      <c r="AU55" s="140"/>
    </row>
    <row r="56" spans="1:47" ht="13.5" thickBot="1">
      <c r="A56" s="71">
        <v>2</v>
      </c>
      <c r="B56" s="51" t="s">
        <v>46</v>
      </c>
      <c r="C56" s="33">
        <v>821200</v>
      </c>
      <c r="D56" s="156">
        <f t="shared" si="2"/>
        <v>0</v>
      </c>
      <c r="E56" s="160"/>
      <c r="F56" s="52">
        <f t="shared" si="4"/>
        <v>0</v>
      </c>
      <c r="G56" s="52"/>
      <c r="H56" s="52"/>
      <c r="I56" s="24"/>
      <c r="J56" s="150"/>
      <c r="K56" s="52"/>
      <c r="L56" s="52"/>
      <c r="M56" s="52"/>
      <c r="N56" s="52"/>
      <c r="O56" s="53"/>
      <c r="P56" s="102" t="e">
        <f>SUM(F56/#REF!)*100</f>
        <v>#REF!</v>
      </c>
      <c r="Q56" s="25"/>
      <c r="R56" s="2"/>
      <c r="S56" s="72" t="e">
        <f>+P66/F43</f>
        <v>#REF!</v>
      </c>
      <c r="V56" s="73"/>
      <c r="AU56" s="139"/>
    </row>
    <row r="57" spans="1:47" ht="12.75">
      <c r="A57" s="71">
        <v>3</v>
      </c>
      <c r="B57" s="51" t="s">
        <v>47</v>
      </c>
      <c r="C57" s="33">
        <v>821300</v>
      </c>
      <c r="D57" s="156">
        <f t="shared" si="2"/>
        <v>0</v>
      </c>
      <c r="E57" s="160"/>
      <c r="F57" s="52">
        <f t="shared" si="4"/>
        <v>0</v>
      </c>
      <c r="G57" s="52"/>
      <c r="H57" s="52"/>
      <c r="I57" s="24"/>
      <c r="J57" s="150"/>
      <c r="K57" s="52"/>
      <c r="L57" s="52"/>
      <c r="M57" s="52"/>
      <c r="N57" s="52"/>
      <c r="O57" s="53"/>
      <c r="P57" s="102" t="e">
        <f>SUM(F57/#REF!)*100</f>
        <v>#REF!</v>
      </c>
      <c r="Q57" s="25"/>
      <c r="R57" s="74">
        <f>+(F43-Q54)/Q54</f>
        <v>-1</v>
      </c>
      <c r="S57" s="1"/>
      <c r="AU57" s="139"/>
    </row>
    <row r="58" spans="1:47" ht="12.75">
      <c r="A58" s="71">
        <v>4</v>
      </c>
      <c r="B58" s="51" t="s">
        <v>48</v>
      </c>
      <c r="C58" s="33">
        <v>821400</v>
      </c>
      <c r="D58" s="156">
        <f t="shared" si="2"/>
        <v>0</v>
      </c>
      <c r="E58" s="160"/>
      <c r="F58" s="52">
        <f t="shared" si="4"/>
        <v>0</v>
      </c>
      <c r="G58" s="52"/>
      <c r="H58" s="52"/>
      <c r="I58" s="24"/>
      <c r="J58" s="150"/>
      <c r="K58" s="52"/>
      <c r="L58" s="52"/>
      <c r="M58" s="52"/>
      <c r="N58" s="52"/>
      <c r="O58" s="53"/>
      <c r="P58" s="102" t="e">
        <f>SUM(F58/#REF!)*100</f>
        <v>#REF!</v>
      </c>
      <c r="Q58" s="25"/>
      <c r="R58" s="2"/>
      <c r="S58" s="1"/>
      <c r="V58" s="59">
        <f>+Q54+V56</f>
        <v>415063549.27272725</v>
      </c>
      <c r="AU58" s="139"/>
    </row>
    <row r="59" spans="1:47" ht="12.75">
      <c r="A59" s="71">
        <v>5</v>
      </c>
      <c r="B59" s="51" t="s">
        <v>49</v>
      </c>
      <c r="C59" s="33">
        <v>821600</v>
      </c>
      <c r="D59" s="156">
        <f t="shared" si="2"/>
        <v>0</v>
      </c>
      <c r="E59" s="160"/>
      <c r="F59" s="52">
        <f t="shared" si="4"/>
        <v>0</v>
      </c>
      <c r="G59" s="52"/>
      <c r="H59" s="52"/>
      <c r="I59" s="24"/>
      <c r="J59" s="150"/>
      <c r="K59" s="52"/>
      <c r="L59" s="52"/>
      <c r="M59" s="52"/>
      <c r="N59" s="52"/>
      <c r="O59" s="53"/>
      <c r="P59" s="102" t="e">
        <f>SUM(F59/#REF!)*100</f>
        <v>#REF!</v>
      </c>
      <c r="Q59" s="25"/>
      <c r="R59" s="2"/>
      <c r="S59" s="1"/>
      <c r="AU59" s="139"/>
    </row>
    <row r="60" spans="1:47" ht="12.75">
      <c r="A60" s="66" t="s">
        <v>50</v>
      </c>
      <c r="B60" s="34" t="s">
        <v>27</v>
      </c>
      <c r="C60" s="115">
        <v>614000</v>
      </c>
      <c r="D60" s="163">
        <f t="shared" si="2"/>
        <v>0</v>
      </c>
      <c r="E60" s="161"/>
      <c r="F60" s="116">
        <f t="shared" si="4"/>
        <v>0</v>
      </c>
      <c r="G60" s="116"/>
      <c r="H60" s="116"/>
      <c r="I60" s="132"/>
      <c r="J60" s="151"/>
      <c r="K60" s="116"/>
      <c r="L60" s="116"/>
      <c r="M60" s="116"/>
      <c r="N60" s="116"/>
      <c r="O60" s="117"/>
      <c r="P60" s="103">
        <v>0</v>
      </c>
      <c r="Q60" s="25"/>
      <c r="R60" s="2"/>
      <c r="S60" s="1"/>
      <c r="AU60" s="139"/>
    </row>
    <row r="61" spans="1:47" s="21" customFormat="1" ht="13.5" thickBot="1">
      <c r="A61" s="77"/>
      <c r="B61" s="78" t="s">
        <v>74</v>
      </c>
      <c r="C61" s="41"/>
      <c r="D61" s="159">
        <f>D42+D54+D60</f>
        <v>0</v>
      </c>
      <c r="E61" s="159">
        <f>E42+E54+E60</f>
        <v>0</v>
      </c>
      <c r="F61" s="79">
        <f>SUM(F42,F54,F60)</f>
        <v>0</v>
      </c>
      <c r="G61" s="79">
        <f aca="true" t="shared" si="5" ref="G61:O61">SUM(G42,G54,G60)</f>
        <v>0</v>
      </c>
      <c r="H61" s="79">
        <f t="shared" si="5"/>
        <v>0</v>
      </c>
      <c r="I61" s="154">
        <f t="shared" si="5"/>
        <v>0</v>
      </c>
      <c r="J61" s="155">
        <f t="shared" si="5"/>
        <v>0</v>
      </c>
      <c r="K61" s="79">
        <f t="shared" si="5"/>
        <v>0</v>
      </c>
      <c r="L61" s="79">
        <f t="shared" si="5"/>
        <v>0</v>
      </c>
      <c r="M61" s="79">
        <f t="shared" si="5"/>
        <v>0</v>
      </c>
      <c r="N61" s="79">
        <f t="shared" si="5"/>
        <v>0</v>
      </c>
      <c r="O61" s="95">
        <f t="shared" si="5"/>
        <v>0</v>
      </c>
      <c r="P61" s="103"/>
      <c r="Q61" s="18"/>
      <c r="R61" s="75"/>
      <c r="S61" s="20"/>
      <c r="AU61" s="140"/>
    </row>
    <row r="62" spans="1:15" ht="12.75" hidden="1">
      <c r="A62" s="104" t="s">
        <v>53</v>
      </c>
      <c r="B62" s="105" t="s">
        <v>54</v>
      </c>
      <c r="C62" s="106"/>
      <c r="D62" s="134">
        <f>+'[1]RASHODI PO KORIS cl 3'!I98</f>
        <v>16689218</v>
      </c>
      <c r="E62" s="134"/>
      <c r="F62" s="134"/>
      <c r="G62" s="134"/>
      <c r="H62" s="134"/>
      <c r="I62" s="134"/>
      <c r="J62" s="134"/>
      <c r="K62" s="134"/>
      <c r="L62" s="134"/>
      <c r="M62" s="134"/>
      <c r="N62" s="153" t="e">
        <f>SUM(D62/#REF!)*100</f>
        <v>#REF!</v>
      </c>
      <c r="O62" s="18"/>
    </row>
    <row r="63" spans="1:16" ht="12.75" hidden="1">
      <c r="A63" s="66" t="s">
        <v>55</v>
      </c>
      <c r="B63" s="34" t="s">
        <v>33</v>
      </c>
      <c r="C63" s="31"/>
      <c r="D63" s="76" t="e">
        <f>SUM(F61+#REF!+D62)</f>
        <v>#REF!</v>
      </c>
      <c r="E63" s="76"/>
      <c r="F63" s="76"/>
      <c r="G63" s="76"/>
      <c r="H63" s="76"/>
      <c r="I63" s="76"/>
      <c r="J63" s="76"/>
      <c r="K63" s="76"/>
      <c r="L63" s="76"/>
      <c r="M63" s="76"/>
      <c r="N63" s="67" t="e">
        <f>SUM(D63/#REF!)*100</f>
        <v>#REF!</v>
      </c>
      <c r="O63" s="18"/>
      <c r="P63" s="54">
        <f>17629655-D62</f>
        <v>940437</v>
      </c>
    </row>
    <row r="64" spans="1:15" ht="12.75" hidden="1">
      <c r="A64" s="66" t="s">
        <v>56</v>
      </c>
      <c r="B64" s="34" t="s">
        <v>57</v>
      </c>
      <c r="C64" s="31"/>
      <c r="D64" s="40">
        <f>+'[1]PRIHODI cl 2'!F66</f>
        <v>261930718</v>
      </c>
      <c r="E64" s="40"/>
      <c r="F64" s="40"/>
      <c r="G64" s="40"/>
      <c r="H64" s="40"/>
      <c r="I64" s="40"/>
      <c r="J64" s="40"/>
      <c r="K64" s="40"/>
      <c r="L64" s="40"/>
      <c r="M64" s="40"/>
      <c r="N64" s="67" t="e">
        <f>SUM(D64/#REF!)*100</f>
        <v>#REF!</v>
      </c>
      <c r="O64" s="18"/>
    </row>
    <row r="65" spans="1:17" ht="14.25" customHeight="1" hidden="1">
      <c r="A65" s="77" t="s">
        <v>58</v>
      </c>
      <c r="B65" s="78" t="s">
        <v>59</v>
      </c>
      <c r="C65" s="41"/>
      <c r="D65" s="79" t="e">
        <f>SUM(D63+D64)</f>
        <v>#REF!</v>
      </c>
      <c r="E65" s="79"/>
      <c r="F65" s="79"/>
      <c r="G65" s="79"/>
      <c r="H65" s="79"/>
      <c r="I65" s="79"/>
      <c r="J65" s="79"/>
      <c r="K65" s="79"/>
      <c r="L65" s="79"/>
      <c r="M65" s="79"/>
      <c r="N65" s="80" t="e">
        <f>SUM(D65/#REF!)*100</f>
        <v>#REF!</v>
      </c>
      <c r="O65" s="18"/>
      <c r="Q65" s="1" t="e">
        <f>+(456528056-429528056)/O58429528056</f>
        <v>#NAME?</v>
      </c>
    </row>
    <row r="66" spans="1:17" ht="15" customHeight="1" hidden="1">
      <c r="A66" s="83"/>
      <c r="B66" s="84"/>
      <c r="C66" s="83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81" t="e">
        <f>D65-1186357560</f>
        <v>#REF!</v>
      </c>
      <c r="Q66" s="82">
        <f>456390711-F43</f>
        <v>456390711</v>
      </c>
    </row>
    <row r="67" spans="1:17" ht="15" customHeight="1" hidden="1">
      <c r="A67" s="86"/>
      <c r="B67" s="87"/>
      <c r="C67" s="86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18"/>
      <c r="P67" s="2">
        <f>32*12*1.11</f>
        <v>426.24</v>
      </c>
      <c r="Q67" s="85" t="e">
        <f>+Q66/F43</f>
        <v>#DIV/0!</v>
      </c>
    </row>
    <row r="68" spans="1:15" ht="15" customHeight="1" hidden="1">
      <c r="A68" s="166" t="s">
        <v>60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8"/>
    </row>
    <row r="69" spans="1:15" ht="15" customHeight="1" hidden="1">
      <c r="A69" s="167" t="s">
        <v>61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89"/>
    </row>
    <row r="70" ht="15" customHeight="1" hidden="1">
      <c r="O70" s="90"/>
    </row>
    <row r="71" spans="1:14" ht="7.5" customHeight="1" hidden="1">
      <c r="A71" s="168" t="s">
        <v>34</v>
      </c>
      <c r="B71" s="171" t="s">
        <v>0</v>
      </c>
      <c r="C71" s="168" t="s">
        <v>35</v>
      </c>
      <c r="D71" s="168" t="s">
        <v>2</v>
      </c>
      <c r="E71" s="3"/>
      <c r="F71" s="3"/>
      <c r="G71" s="3"/>
      <c r="H71" s="3"/>
      <c r="I71" s="3"/>
      <c r="J71" s="3"/>
      <c r="K71" s="3"/>
      <c r="L71" s="3"/>
      <c r="M71" s="3"/>
      <c r="N71" s="168" t="s">
        <v>4</v>
      </c>
    </row>
    <row r="72" spans="1:15" ht="12.75" customHeight="1" hidden="1">
      <c r="A72" s="169"/>
      <c r="B72" s="172"/>
      <c r="C72" s="169"/>
      <c r="D72" s="169"/>
      <c r="E72" s="6"/>
      <c r="F72" s="6"/>
      <c r="G72" s="6"/>
      <c r="H72" s="6"/>
      <c r="I72" s="6"/>
      <c r="J72" s="6"/>
      <c r="K72" s="6"/>
      <c r="L72" s="6"/>
      <c r="M72" s="6"/>
      <c r="N72" s="169"/>
      <c r="O72" s="5"/>
    </row>
    <row r="73" spans="1:15" ht="12.75" customHeight="1" hidden="1">
      <c r="A73" s="170"/>
      <c r="B73" s="173"/>
      <c r="C73" s="170"/>
      <c r="D73" s="170"/>
      <c r="E73" s="8"/>
      <c r="F73" s="8"/>
      <c r="G73" s="8"/>
      <c r="H73" s="8"/>
      <c r="I73" s="8"/>
      <c r="J73" s="8"/>
      <c r="K73" s="8"/>
      <c r="L73" s="8"/>
      <c r="M73" s="8"/>
      <c r="N73" s="170"/>
      <c r="O73" s="5"/>
    </row>
    <row r="74" spans="1:15" ht="15" customHeight="1" hidden="1">
      <c r="A74" s="12"/>
      <c r="B74" s="13">
        <v>1</v>
      </c>
      <c r="C74" s="12">
        <v>2</v>
      </c>
      <c r="D74" s="13">
        <v>5</v>
      </c>
      <c r="E74" s="13"/>
      <c r="F74" s="13"/>
      <c r="G74" s="13"/>
      <c r="H74" s="13"/>
      <c r="I74" s="13"/>
      <c r="J74" s="13"/>
      <c r="K74" s="13"/>
      <c r="L74" s="13"/>
      <c r="M74" s="13"/>
      <c r="N74" s="13" t="s">
        <v>62</v>
      </c>
      <c r="O74" s="5"/>
    </row>
    <row r="75" spans="1:15" ht="12.75" hidden="1">
      <c r="A75" s="92" t="s">
        <v>37</v>
      </c>
      <c r="B75" s="93" t="s">
        <v>63</v>
      </c>
      <c r="C75" s="38"/>
      <c r="D75" s="94">
        <f>+'[1]PRIHODI cl 2'!F67</f>
        <v>1186357560</v>
      </c>
      <c r="E75" s="94"/>
      <c r="F75" s="94"/>
      <c r="G75" s="94"/>
      <c r="H75" s="94"/>
      <c r="I75" s="94"/>
      <c r="J75" s="94"/>
      <c r="K75" s="94"/>
      <c r="L75" s="94"/>
      <c r="M75" s="94"/>
      <c r="N75" s="94" t="e">
        <f>+D75/#REF!*100</f>
        <v>#REF!</v>
      </c>
      <c r="O75" s="91"/>
    </row>
    <row r="76" spans="1:15" ht="14.25" customHeight="1" hidden="1">
      <c r="A76" s="92" t="s">
        <v>43</v>
      </c>
      <c r="B76" s="93" t="s">
        <v>59</v>
      </c>
      <c r="C76" s="38"/>
      <c r="D76" s="94" t="e">
        <f>+D65</f>
        <v>#REF!</v>
      </c>
      <c r="E76" s="94"/>
      <c r="F76" s="94"/>
      <c r="G76" s="94"/>
      <c r="H76" s="94"/>
      <c r="I76" s="94"/>
      <c r="J76" s="94"/>
      <c r="K76" s="94"/>
      <c r="L76" s="94"/>
      <c r="M76" s="94"/>
      <c r="N76" s="67" t="e">
        <f>+D76/#REF!*100</f>
        <v>#REF!</v>
      </c>
      <c r="O76" s="18"/>
    </row>
    <row r="77" spans="1:15" ht="13.5" hidden="1" thickBot="1">
      <c r="A77" s="77"/>
      <c r="B77" s="78" t="s">
        <v>64</v>
      </c>
      <c r="C77" s="41"/>
      <c r="D77" s="95" t="e">
        <f>+D75-D76</f>
        <v>#REF!</v>
      </c>
      <c r="E77" s="94"/>
      <c r="F77" s="94"/>
      <c r="G77" s="94"/>
      <c r="H77" s="94"/>
      <c r="I77" s="94"/>
      <c r="J77" s="94"/>
      <c r="K77" s="94"/>
      <c r="L77" s="94"/>
      <c r="M77" s="94"/>
      <c r="N77" s="67"/>
      <c r="O77" s="18"/>
    </row>
    <row r="78" ht="12.75" hidden="1">
      <c r="O78" s="18"/>
    </row>
    <row r="79" spans="1:16" ht="12.75" hidden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P79" s="2">
        <f>+P67+55</f>
        <v>481.24</v>
      </c>
    </row>
    <row r="80" spans="1:14" ht="12.75" hidden="1">
      <c r="A80" s="1"/>
      <c r="B80" s="1"/>
      <c r="C80" s="1"/>
      <c r="D80" s="55">
        <f>1186561263</f>
        <v>1186561263</v>
      </c>
      <c r="E80" s="55"/>
      <c r="F80" s="55"/>
      <c r="G80" s="55"/>
      <c r="H80" s="55"/>
      <c r="I80" s="55"/>
      <c r="J80" s="55"/>
      <c r="K80" s="55"/>
      <c r="L80" s="55"/>
      <c r="M80" s="55"/>
      <c r="N80" s="1"/>
    </row>
    <row r="81" spans="1:14" ht="12.75" hidden="1">
      <c r="A81" s="1"/>
      <c r="B81" s="1"/>
      <c r="C81" s="1"/>
      <c r="D81" s="96">
        <f>+D80-1186357560</f>
        <v>203703</v>
      </c>
      <c r="E81" s="96"/>
      <c r="F81" s="96"/>
      <c r="G81" s="96"/>
      <c r="H81" s="96"/>
      <c r="I81" s="96"/>
      <c r="J81" s="96"/>
      <c r="K81" s="96"/>
      <c r="L81" s="96"/>
      <c r="M81" s="96"/>
      <c r="N81" s="1"/>
    </row>
    <row r="82" spans="4:13" ht="12.75" hidden="1">
      <c r="D82" s="59"/>
      <c r="E82" s="59"/>
      <c r="F82" s="59"/>
      <c r="G82" s="59"/>
      <c r="H82" s="59"/>
      <c r="I82" s="59"/>
      <c r="J82" s="59"/>
      <c r="K82" s="59"/>
      <c r="L82" s="59"/>
      <c r="M82" s="59"/>
    </row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7" spans="8:13" ht="12.75">
      <c r="H97" s="114"/>
      <c r="I97" s="152"/>
      <c r="J97" s="112"/>
      <c r="K97" s="112"/>
      <c r="L97" s="112"/>
      <c r="M97" s="113"/>
    </row>
    <row r="98" spans="7:11" ht="15.75">
      <c r="G98" s="112"/>
      <c r="H98" s="112"/>
      <c r="I98" s="112"/>
      <c r="J98" s="111"/>
      <c r="K98" s="111" t="s">
        <v>89</v>
      </c>
    </row>
    <row r="99" ht="15.75">
      <c r="H99" s="111" t="s">
        <v>89</v>
      </c>
    </row>
  </sheetData>
  <sheetProtection/>
  <mergeCells count="25">
    <mergeCell ref="A3:A5"/>
    <mergeCell ref="B3:B5"/>
    <mergeCell ref="C3:C5"/>
    <mergeCell ref="D3:D4"/>
    <mergeCell ref="N3:N4"/>
    <mergeCell ref="A33:C33"/>
    <mergeCell ref="A34:N34"/>
    <mergeCell ref="A35:N36"/>
    <mergeCell ref="A37:C37"/>
    <mergeCell ref="D37:N37"/>
    <mergeCell ref="A38:A40"/>
    <mergeCell ref="B38:B40"/>
    <mergeCell ref="C38:C40"/>
    <mergeCell ref="D38:D40"/>
    <mergeCell ref="E38:E40"/>
    <mergeCell ref="F38:F40"/>
    <mergeCell ref="G38:O39"/>
    <mergeCell ref="P38:P39"/>
    <mergeCell ref="A68:N68"/>
    <mergeCell ref="A69:N69"/>
    <mergeCell ref="A71:A73"/>
    <mergeCell ref="B71:B73"/>
    <mergeCell ref="C71:C73"/>
    <mergeCell ref="D71:D73"/>
    <mergeCell ref="N71:N73"/>
  </mergeCells>
  <printOptions/>
  <pageMargins left="0.48" right="0.49" top="0.59" bottom="0.7480314960629921" header="0.36" footer="0.31496062992125984"/>
  <pageSetup horizontalDpi="600" verticalDpi="600" orientation="landscape" scale="8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AU100"/>
  <sheetViews>
    <sheetView zoomScalePageLayoutView="0" workbookViewId="0" topLeftCell="A34">
      <selection activeCell="D39" sqref="D39:D41"/>
    </sheetView>
  </sheetViews>
  <sheetFormatPr defaultColWidth="9.140625" defaultRowHeight="12.75"/>
  <cols>
    <col min="1" max="1" width="3.00390625" style="0" customWidth="1"/>
    <col min="2" max="2" width="36.140625" style="0" customWidth="1"/>
    <col min="3" max="3" width="7.00390625" style="0" customWidth="1"/>
    <col min="4" max="4" width="19.421875" style="0" customWidth="1"/>
    <col min="5" max="5" width="19.00390625" style="0" customWidth="1"/>
    <col min="6" max="6" width="18.8515625" style="0" customWidth="1"/>
    <col min="7" max="8" width="15.00390625" style="0" customWidth="1"/>
    <col min="9" max="9" width="14.421875" style="0" customWidth="1"/>
    <col min="10" max="12" width="7.8515625" style="0" hidden="1" customWidth="1"/>
    <col min="13" max="13" width="7.57421875" style="0" hidden="1" customWidth="1"/>
    <col min="14" max="14" width="9.8515625" style="0" hidden="1" customWidth="1"/>
    <col min="15" max="15" width="9.8515625" style="1" hidden="1" customWidth="1"/>
    <col min="16" max="16" width="13.57421875" style="2" hidden="1" customWidth="1"/>
    <col min="17" max="17" width="15.00390625" style="1" hidden="1" customWidth="1"/>
    <col min="18" max="18" width="9.140625" style="0" hidden="1" customWidth="1"/>
    <col min="19" max="19" width="12.8515625" style="0" hidden="1" customWidth="1"/>
    <col min="20" max="21" width="15.00390625" style="0" hidden="1" customWidth="1"/>
    <col min="22" max="22" width="0.13671875" style="0" hidden="1" customWidth="1"/>
    <col min="23" max="23" width="9.140625" style="0" customWidth="1"/>
    <col min="24" max="24" width="12.8515625" style="0" customWidth="1"/>
    <col min="25" max="30" width="15.00390625" style="0" customWidth="1"/>
    <col min="31" max="44" width="9.140625" style="0" customWidth="1"/>
  </cols>
  <sheetData>
    <row r="1" ht="12.75" hidden="1"/>
    <row r="2" ht="21.75" customHeight="1" hidden="1"/>
    <row r="3" spans="1:15" ht="12" customHeight="1" hidden="1">
      <c r="A3" s="168"/>
      <c r="B3" s="171" t="s">
        <v>0</v>
      </c>
      <c r="C3" s="168" t="s">
        <v>1</v>
      </c>
      <c r="D3" s="192" t="s">
        <v>3</v>
      </c>
      <c r="E3" s="4"/>
      <c r="F3" s="4"/>
      <c r="G3" s="4"/>
      <c r="H3" s="4"/>
      <c r="I3" s="4"/>
      <c r="J3" s="4"/>
      <c r="K3" s="4"/>
      <c r="L3" s="4"/>
      <c r="M3" s="4"/>
      <c r="N3" s="168" t="s">
        <v>4</v>
      </c>
      <c r="O3" s="5"/>
    </row>
    <row r="4" spans="1:15" ht="12" customHeight="1" hidden="1">
      <c r="A4" s="169"/>
      <c r="B4" s="172"/>
      <c r="C4" s="169"/>
      <c r="D4" s="193"/>
      <c r="E4" s="7"/>
      <c r="F4" s="7"/>
      <c r="G4" s="7"/>
      <c r="H4" s="7"/>
      <c r="I4" s="7"/>
      <c r="J4" s="7"/>
      <c r="K4" s="7"/>
      <c r="L4" s="7"/>
      <c r="M4" s="7"/>
      <c r="N4" s="169"/>
      <c r="O4" s="5"/>
    </row>
    <row r="5" spans="1:15" ht="25.5" customHeight="1" hidden="1">
      <c r="A5" s="170"/>
      <c r="B5" s="173"/>
      <c r="C5" s="170"/>
      <c r="D5" s="10" t="s">
        <v>5</v>
      </c>
      <c r="E5" s="10"/>
      <c r="F5" s="10"/>
      <c r="G5" s="10"/>
      <c r="H5" s="10"/>
      <c r="I5" s="10"/>
      <c r="J5" s="10"/>
      <c r="K5" s="10"/>
      <c r="L5" s="10"/>
      <c r="M5" s="10"/>
      <c r="N5" s="9" t="s">
        <v>6</v>
      </c>
      <c r="O5" s="11"/>
    </row>
    <row r="6" spans="1:15" ht="12" customHeight="1" hidden="1">
      <c r="A6" s="12"/>
      <c r="B6" s="13">
        <v>2</v>
      </c>
      <c r="C6" s="12">
        <v>3</v>
      </c>
      <c r="D6" s="14">
        <v>9</v>
      </c>
      <c r="E6" s="14"/>
      <c r="F6" s="14"/>
      <c r="G6" s="14"/>
      <c r="H6" s="14"/>
      <c r="I6" s="14"/>
      <c r="J6" s="14"/>
      <c r="K6" s="14"/>
      <c r="L6" s="14"/>
      <c r="M6" s="14"/>
      <c r="N6" s="14">
        <v>11</v>
      </c>
      <c r="O6" s="11"/>
    </row>
    <row r="7" spans="1:17" s="21" customFormat="1" ht="12" customHeight="1" hidden="1">
      <c r="A7" s="15"/>
      <c r="B7" s="16" t="s">
        <v>7</v>
      </c>
      <c r="C7" s="15"/>
      <c r="D7" s="17" t="e">
        <f>+SUM(D8:D18)</f>
        <v>#REF!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  <c r="P7" s="19"/>
      <c r="Q7" s="20"/>
    </row>
    <row r="8" spans="1:17" s="28" customFormat="1" ht="12" customHeight="1" hidden="1">
      <c r="A8" s="22"/>
      <c r="B8" s="23" t="s">
        <v>8</v>
      </c>
      <c r="C8" s="22">
        <v>611100</v>
      </c>
      <c r="D8" s="24">
        <f>'[1]DETALJNI PRIKAZ'!K10+'[1]DETALJNI PRIKAZ'!K41+'[1]DETALJNI PRIKAZ'!K74+'[1]DETALJNI PRIKAZ'!K109+'[1]DETALJNI PRIKAZ'!K144+'[1]DETALJNI PRIKAZ'!K173+'[1]DETALJNI PRIKAZ'!K203+'[1]DETALJNI PRIKAZ'!K233+'[1]DETALJNI PRIKAZ'!K263+'[1]DETALJNI PRIKAZ'!K293+'[1]DETALJNI PRIKAZ'!K322+'[1]DETALJNI PRIKAZ'!K352+'[1]DETALJNI PRIKAZ'!K388+'[1]DETALJNI PRIKAZ'!K418+'[1]DETALJNI PRIKAZ'!K450+'[1]DETALJNI PRIKAZ'!K482+'[1]DETALJNI PRIKAZ'!K512+'[1]DETALJNI PRIKAZ'!K542+'[1]DETALJNI PRIKAZ'!K583+'[1]DETALJNI PRIKAZ'!K613+'[1]DETALJNI PRIKAZ'!K643+'[1]DETALJNI PRIKAZ'!K673+'[1]DETALJNI PRIKAZ'!K703+'[1]DETALJNI PRIKAZ'!K753+'[1]DETALJNI PRIKAZ'!K783+'[1]DETALJNI PRIKAZ'!K818+'[1]DETALJNI PRIKAZ'!K858+'[1]DETALJNI PRIKAZ'!K888+'[1]DETALJNI PRIKAZ'!K918+'[1]DETALJNI PRIKAZ'!K976+'[1]DETALJNI PRIKAZ'!K1009+'[1]DETALJNI PRIKAZ'!K1041+'[1]DETALJNI PRIKAZ'!K1071+'[1]DETALJNI PRIKAZ'!K1101+'[1]DETALJNI PRIKAZ'!K1132+'[1]DETALJNI PRIKAZ'!K1174+'[1]DETALJNI PRIKAZ'!K1204+'[1]DETALJNI PRIKAZ'!K1236+'[1]DETALJNI PRIKAZ'!K1266+'[1]DETALJNI PRIKAZ'!K1296+'[1]DETALJNI PRIKAZ'!K1326+'[1]DETALJNI PRIKAZ'!K1356+'[1]DETALJNI PRIKAZ'!K1386+'[1]DETALJNI PRIKAZ'!K1416</f>
        <v>423119908.9867956</v>
      </c>
      <c r="E8" s="24"/>
      <c r="F8" s="24"/>
      <c r="G8" s="24"/>
      <c r="H8" s="24"/>
      <c r="I8" s="24"/>
      <c r="J8" s="24"/>
      <c r="K8" s="24"/>
      <c r="L8" s="24"/>
      <c r="M8" s="24"/>
      <c r="N8" s="24" t="e">
        <f>'[1]DETALJNI PRIKAZ'!L10+'[1]DETALJNI PRIKAZ'!L41+'[1]DETALJNI PRIKAZ'!L74+'[1]DETALJNI PRIKAZ'!L109+'[1]DETALJNI PRIKAZ'!L144+'[1]DETALJNI PRIKAZ'!L173+'[1]DETALJNI PRIKAZ'!L203+'[1]DETALJNI PRIKAZ'!L233+'[1]DETALJNI PRIKAZ'!L263+'[1]DETALJNI PRIKAZ'!L293+'[1]DETALJNI PRIKAZ'!L322+'[1]DETALJNI PRIKAZ'!L352+'[1]DETALJNI PRIKAZ'!L388+'[1]DETALJNI PRIKAZ'!L418+'[1]DETALJNI PRIKAZ'!L450+'[1]DETALJNI PRIKAZ'!L482+'[1]DETALJNI PRIKAZ'!L512+'[1]DETALJNI PRIKAZ'!L542+'[1]DETALJNI PRIKAZ'!L583+'[1]DETALJNI PRIKAZ'!L613+'[1]DETALJNI PRIKAZ'!L643+'[1]DETALJNI PRIKAZ'!L673+'[1]DETALJNI PRIKAZ'!L703+'[1]DETALJNI PRIKAZ'!L753+'[1]DETALJNI PRIKAZ'!L783+'[1]DETALJNI PRIKAZ'!L818+'[1]DETALJNI PRIKAZ'!L858+'[1]DETALJNI PRIKAZ'!L888+'[1]DETALJNI PRIKAZ'!L918+'[1]DETALJNI PRIKAZ'!L976+'[1]DETALJNI PRIKAZ'!L1009+'[1]DETALJNI PRIKAZ'!L1041+'[1]DETALJNI PRIKAZ'!L1071+'[1]DETALJNI PRIKAZ'!L1101+'[1]DETALJNI PRIKAZ'!L1132+'[1]DETALJNI PRIKAZ'!L1174+'[1]DETALJNI PRIKAZ'!L1204+'[1]DETALJNI PRIKAZ'!L1236+'[1]DETALJNI PRIKAZ'!L1266+'[1]DETALJNI PRIKAZ'!L1296+'[1]DETALJNI PRIKAZ'!L1326+'[1]DETALJNI PRIKAZ'!L1356+'[1]DETALJNI PRIKAZ'!L1386+'[1]DETALJNI PRIKAZ'!L1416</f>
        <v>#REF!</v>
      </c>
      <c r="O8" s="25"/>
      <c r="P8" s="26"/>
      <c r="Q8" s="27"/>
    </row>
    <row r="9" spans="1:17" s="28" customFormat="1" ht="12" customHeight="1" hidden="1">
      <c r="A9" s="29"/>
      <c r="B9" s="30" t="s">
        <v>9</v>
      </c>
      <c r="C9" s="29">
        <v>611200</v>
      </c>
      <c r="D9" s="24">
        <f>'[1]DETALJNI PRIKAZ'!K11+'[1]DETALJNI PRIKAZ'!K42+'[1]DETALJNI PRIKAZ'!K75+'[1]DETALJNI PRIKAZ'!K110+'[1]DETALJNI PRIKAZ'!K145+'[1]DETALJNI PRIKAZ'!K174+'[1]DETALJNI PRIKAZ'!K204+'[1]DETALJNI PRIKAZ'!K234+'[1]DETALJNI PRIKAZ'!K264+'[1]DETALJNI PRIKAZ'!K294+'[1]DETALJNI PRIKAZ'!K323+'[1]DETALJNI PRIKAZ'!K353+'[1]DETALJNI PRIKAZ'!K389+'[1]DETALJNI PRIKAZ'!K419+'[1]DETALJNI PRIKAZ'!K451+'[1]DETALJNI PRIKAZ'!K483+'[1]DETALJNI PRIKAZ'!K513+'[1]DETALJNI PRIKAZ'!K543+'[1]DETALJNI PRIKAZ'!K584+'[1]DETALJNI PRIKAZ'!K614+'[1]DETALJNI PRIKAZ'!K644+'[1]DETALJNI PRIKAZ'!K674+'[1]DETALJNI PRIKAZ'!K704+'[1]DETALJNI PRIKAZ'!K754+'[1]DETALJNI PRIKAZ'!K784+'[1]DETALJNI PRIKAZ'!K819+'[1]DETALJNI PRIKAZ'!K859+'[1]DETALJNI PRIKAZ'!K889+'[1]DETALJNI PRIKAZ'!K919+'[1]DETALJNI PRIKAZ'!K977+'[1]DETALJNI PRIKAZ'!K1010+'[1]DETALJNI PRIKAZ'!K1042+'[1]DETALJNI PRIKAZ'!K1072+'[1]DETALJNI PRIKAZ'!K1102+'[1]DETALJNI PRIKAZ'!K1133+'[1]DETALJNI PRIKAZ'!K1175+'[1]DETALJNI PRIKAZ'!K1205+'[1]DETALJNI PRIKAZ'!K1237+'[1]DETALJNI PRIKAZ'!K1267+'[1]DETALJNI PRIKAZ'!K1297+'[1]DETALJNI PRIKAZ'!K1327+'[1]DETALJNI PRIKAZ'!K1357+'[1]DETALJNI PRIKAZ'!K1387+'[1]DETALJNI PRIKAZ'!K1417</f>
        <v>152406879</v>
      </c>
      <c r="E9" s="24"/>
      <c r="F9" s="24"/>
      <c r="G9" s="24"/>
      <c r="H9" s="24"/>
      <c r="I9" s="24"/>
      <c r="J9" s="24"/>
      <c r="K9" s="24"/>
      <c r="L9" s="24"/>
      <c r="M9" s="24"/>
      <c r="N9" s="24" t="e">
        <f>'[1]DETALJNI PRIKAZ'!L11+'[1]DETALJNI PRIKAZ'!L42+'[1]DETALJNI PRIKAZ'!L75+'[1]DETALJNI PRIKAZ'!L110+'[1]DETALJNI PRIKAZ'!L145+'[1]DETALJNI PRIKAZ'!L174+'[1]DETALJNI PRIKAZ'!L204+'[1]DETALJNI PRIKAZ'!L234+'[1]DETALJNI PRIKAZ'!L264+'[1]DETALJNI PRIKAZ'!L294+'[1]DETALJNI PRIKAZ'!L323+'[1]DETALJNI PRIKAZ'!L353+'[1]DETALJNI PRIKAZ'!L389+'[1]DETALJNI PRIKAZ'!L419+'[1]DETALJNI PRIKAZ'!L451+'[1]DETALJNI PRIKAZ'!L483+'[1]DETALJNI PRIKAZ'!L513+'[1]DETALJNI PRIKAZ'!L543+'[1]DETALJNI PRIKAZ'!L584+'[1]DETALJNI PRIKAZ'!L614+'[1]DETALJNI PRIKAZ'!L644+'[1]DETALJNI PRIKAZ'!L674+'[1]DETALJNI PRIKAZ'!L704+'[1]DETALJNI PRIKAZ'!L754+'[1]DETALJNI PRIKAZ'!L784+'[1]DETALJNI PRIKAZ'!L819+'[1]DETALJNI PRIKAZ'!L859+'[1]DETALJNI PRIKAZ'!L889+'[1]DETALJNI PRIKAZ'!L919+'[1]DETALJNI PRIKAZ'!L977+'[1]DETALJNI PRIKAZ'!L1010+'[1]DETALJNI PRIKAZ'!L1042+'[1]DETALJNI PRIKAZ'!L1072+'[1]DETALJNI PRIKAZ'!L1102+'[1]DETALJNI PRIKAZ'!L1133+'[1]DETALJNI PRIKAZ'!L1175+'[1]DETALJNI PRIKAZ'!L1205+'[1]DETALJNI PRIKAZ'!L1237+'[1]DETALJNI PRIKAZ'!L1267+'[1]DETALJNI PRIKAZ'!L1297+'[1]DETALJNI PRIKAZ'!L1327+'[1]DETALJNI PRIKAZ'!L1357+'[1]DETALJNI PRIKAZ'!L1387+'[1]DETALJNI PRIKAZ'!L1417</f>
        <v>#REF!</v>
      </c>
      <c r="O9" s="25"/>
      <c r="P9" s="26"/>
      <c r="Q9" s="27"/>
    </row>
    <row r="10" spans="1:17" s="28" customFormat="1" ht="12" customHeight="1" hidden="1">
      <c r="A10" s="29"/>
      <c r="B10" s="30" t="s">
        <v>10</v>
      </c>
      <c r="C10" s="29">
        <v>613100</v>
      </c>
      <c r="D10" s="24">
        <f>'[1]DETALJNI PRIKAZ'!K12+'[1]DETALJNI PRIKAZ'!K43+'[1]DETALJNI PRIKAZ'!K76+'[1]DETALJNI PRIKAZ'!K111+'[1]DETALJNI PRIKAZ'!K146+'[1]DETALJNI PRIKAZ'!K175+'[1]DETALJNI PRIKAZ'!K205+'[1]DETALJNI PRIKAZ'!K235+'[1]DETALJNI PRIKAZ'!K265+'[1]DETALJNI PRIKAZ'!K295+'[1]DETALJNI PRIKAZ'!K324+'[1]DETALJNI PRIKAZ'!K354+'[1]DETALJNI PRIKAZ'!K390+'[1]DETALJNI PRIKAZ'!K420+'[1]DETALJNI PRIKAZ'!K452+'[1]DETALJNI PRIKAZ'!K484+'[1]DETALJNI PRIKAZ'!K514+'[1]DETALJNI PRIKAZ'!K544+'[1]DETALJNI PRIKAZ'!K585+'[1]DETALJNI PRIKAZ'!K615+'[1]DETALJNI PRIKAZ'!K645+'[1]DETALJNI PRIKAZ'!K675+'[1]DETALJNI PRIKAZ'!K705+'[1]DETALJNI PRIKAZ'!K755+'[1]DETALJNI PRIKAZ'!K785+'[1]DETALJNI PRIKAZ'!K820+'[1]DETALJNI PRIKAZ'!K860+'[1]DETALJNI PRIKAZ'!K890+'[1]DETALJNI PRIKAZ'!K920+'[1]DETALJNI PRIKAZ'!K978+'[1]DETALJNI PRIKAZ'!K1011+'[1]DETALJNI PRIKAZ'!K1043+'[1]DETALJNI PRIKAZ'!K1073+'[1]DETALJNI PRIKAZ'!K1103+'[1]DETALJNI PRIKAZ'!K1134+'[1]DETALJNI PRIKAZ'!K1176+'[1]DETALJNI PRIKAZ'!K1206+'[1]DETALJNI PRIKAZ'!K1238+'[1]DETALJNI PRIKAZ'!K1268+'[1]DETALJNI PRIKAZ'!K1298+'[1]DETALJNI PRIKAZ'!K1328+'[1]DETALJNI PRIKAZ'!K1358+'[1]DETALJNI PRIKAZ'!K1388+'[1]DETALJNI PRIKAZ'!K1418</f>
        <v>18297613.37594317</v>
      </c>
      <c r="E10" s="24"/>
      <c r="F10" s="24"/>
      <c r="G10" s="24"/>
      <c r="H10" s="24"/>
      <c r="I10" s="24"/>
      <c r="J10" s="24"/>
      <c r="K10" s="24"/>
      <c r="L10" s="24"/>
      <c r="M10" s="24"/>
      <c r="N10" s="24" t="e">
        <f>'[1]DETALJNI PRIKAZ'!L12+'[1]DETALJNI PRIKAZ'!L43+'[1]DETALJNI PRIKAZ'!L76+'[1]DETALJNI PRIKAZ'!L111+'[1]DETALJNI PRIKAZ'!L146+'[1]DETALJNI PRIKAZ'!L175+'[1]DETALJNI PRIKAZ'!L205+'[1]DETALJNI PRIKAZ'!L235+'[1]DETALJNI PRIKAZ'!L265+'[1]DETALJNI PRIKAZ'!L295+'[1]DETALJNI PRIKAZ'!L324+'[1]DETALJNI PRIKAZ'!L354+'[1]DETALJNI PRIKAZ'!L390+'[1]DETALJNI PRIKAZ'!L420+'[1]DETALJNI PRIKAZ'!L452+'[1]DETALJNI PRIKAZ'!L484+'[1]DETALJNI PRIKAZ'!L514+'[1]DETALJNI PRIKAZ'!L544+'[1]DETALJNI PRIKAZ'!L585+'[1]DETALJNI PRIKAZ'!L615+'[1]DETALJNI PRIKAZ'!L645+'[1]DETALJNI PRIKAZ'!L675+'[1]DETALJNI PRIKAZ'!L705+'[1]DETALJNI PRIKAZ'!L755+'[1]DETALJNI PRIKAZ'!L785+'[1]DETALJNI PRIKAZ'!L820+'[1]DETALJNI PRIKAZ'!L860+'[1]DETALJNI PRIKAZ'!L890+'[1]DETALJNI PRIKAZ'!L920+'[1]DETALJNI PRIKAZ'!L978+'[1]DETALJNI PRIKAZ'!L1011+'[1]DETALJNI PRIKAZ'!L1043+'[1]DETALJNI PRIKAZ'!L1073+'[1]DETALJNI PRIKAZ'!L1103+'[1]DETALJNI PRIKAZ'!L1134+'[1]DETALJNI PRIKAZ'!L1176+'[1]DETALJNI PRIKAZ'!L1206+'[1]DETALJNI PRIKAZ'!L1238+'[1]DETALJNI PRIKAZ'!L1268+'[1]DETALJNI PRIKAZ'!L1298+'[1]DETALJNI PRIKAZ'!L1328+'[1]DETALJNI PRIKAZ'!L1358+'[1]DETALJNI PRIKAZ'!L1388+'[1]DETALJNI PRIKAZ'!L1418</f>
        <v>#REF!</v>
      </c>
      <c r="O10" s="25"/>
      <c r="P10" s="26"/>
      <c r="Q10" s="27"/>
    </row>
    <row r="11" spans="1:17" s="28" customFormat="1" ht="12" customHeight="1" hidden="1">
      <c r="A11" s="29"/>
      <c r="B11" s="30" t="s">
        <v>11</v>
      </c>
      <c r="C11" s="29">
        <v>613200</v>
      </c>
      <c r="D11" s="24">
        <f>'[1]DETALJNI PRIKAZ'!K13+'[1]DETALJNI PRIKAZ'!K44+'[1]DETALJNI PRIKAZ'!K77+'[1]DETALJNI PRIKAZ'!K112+'[1]DETALJNI PRIKAZ'!K147+'[1]DETALJNI PRIKAZ'!K176+'[1]DETALJNI PRIKAZ'!K206+'[1]DETALJNI PRIKAZ'!K236+'[1]DETALJNI PRIKAZ'!K266+'[1]DETALJNI PRIKAZ'!K296+'[1]DETALJNI PRIKAZ'!K325+'[1]DETALJNI PRIKAZ'!K355+'[1]DETALJNI PRIKAZ'!K391+'[1]DETALJNI PRIKAZ'!K421+'[1]DETALJNI PRIKAZ'!K453+'[1]DETALJNI PRIKAZ'!K485+'[1]DETALJNI PRIKAZ'!K515+'[1]DETALJNI PRIKAZ'!K545+'[1]DETALJNI PRIKAZ'!K586+'[1]DETALJNI PRIKAZ'!K616+'[1]DETALJNI PRIKAZ'!K646+'[1]DETALJNI PRIKAZ'!K676+'[1]DETALJNI PRIKAZ'!K706+'[1]DETALJNI PRIKAZ'!K756+'[1]DETALJNI PRIKAZ'!K786+'[1]DETALJNI PRIKAZ'!K821+'[1]DETALJNI PRIKAZ'!K861+'[1]DETALJNI PRIKAZ'!K891+'[1]DETALJNI PRIKAZ'!K921+'[1]DETALJNI PRIKAZ'!K979+'[1]DETALJNI PRIKAZ'!K1012+'[1]DETALJNI PRIKAZ'!K1044+'[1]DETALJNI PRIKAZ'!K1074+'[1]DETALJNI PRIKAZ'!K1104+'[1]DETALJNI PRIKAZ'!K1135+'[1]DETALJNI PRIKAZ'!K1177+'[1]DETALJNI PRIKAZ'!K1207+'[1]DETALJNI PRIKAZ'!K1239+'[1]DETALJNI PRIKAZ'!K1269+'[1]DETALJNI PRIKAZ'!K1299+'[1]DETALJNI PRIKAZ'!K1329+'[1]DETALJNI PRIKAZ'!K1359+'[1]DETALJNI PRIKAZ'!K1389+'[1]DETALJNI PRIKAZ'!K1419</f>
        <v>13468040.895813046</v>
      </c>
      <c r="E11" s="24"/>
      <c r="F11" s="24"/>
      <c r="G11" s="24"/>
      <c r="H11" s="24"/>
      <c r="I11" s="24"/>
      <c r="J11" s="24"/>
      <c r="K11" s="24"/>
      <c r="L11" s="24"/>
      <c r="M11" s="24"/>
      <c r="N11" s="24" t="e">
        <f>'[1]DETALJNI PRIKAZ'!L13+'[1]DETALJNI PRIKAZ'!L44+'[1]DETALJNI PRIKAZ'!L77+'[1]DETALJNI PRIKAZ'!L112+'[1]DETALJNI PRIKAZ'!L147+'[1]DETALJNI PRIKAZ'!L176+'[1]DETALJNI PRIKAZ'!L206+'[1]DETALJNI PRIKAZ'!L236+'[1]DETALJNI PRIKAZ'!L266+'[1]DETALJNI PRIKAZ'!L296+'[1]DETALJNI PRIKAZ'!L325+'[1]DETALJNI PRIKAZ'!L355+'[1]DETALJNI PRIKAZ'!L391+'[1]DETALJNI PRIKAZ'!L421+'[1]DETALJNI PRIKAZ'!L453+'[1]DETALJNI PRIKAZ'!L485+'[1]DETALJNI PRIKAZ'!L515+'[1]DETALJNI PRIKAZ'!L545+'[1]DETALJNI PRIKAZ'!L586+'[1]DETALJNI PRIKAZ'!L616+'[1]DETALJNI PRIKAZ'!L646+'[1]DETALJNI PRIKAZ'!L676+'[1]DETALJNI PRIKAZ'!L706+'[1]DETALJNI PRIKAZ'!L756+'[1]DETALJNI PRIKAZ'!L786+'[1]DETALJNI PRIKAZ'!L821+'[1]DETALJNI PRIKAZ'!L861+'[1]DETALJNI PRIKAZ'!L891+'[1]DETALJNI PRIKAZ'!L921+'[1]DETALJNI PRIKAZ'!L979+'[1]DETALJNI PRIKAZ'!L1012+'[1]DETALJNI PRIKAZ'!L1044+'[1]DETALJNI PRIKAZ'!L1074+'[1]DETALJNI PRIKAZ'!L1104+'[1]DETALJNI PRIKAZ'!L1135+'[1]DETALJNI PRIKAZ'!L1177+'[1]DETALJNI PRIKAZ'!L1207+'[1]DETALJNI PRIKAZ'!L1239+'[1]DETALJNI PRIKAZ'!L1269+'[1]DETALJNI PRIKAZ'!L1299+'[1]DETALJNI PRIKAZ'!L1329+'[1]DETALJNI PRIKAZ'!L1359+'[1]DETALJNI PRIKAZ'!L1389+'[1]DETALJNI PRIKAZ'!L1419</f>
        <v>#REF!</v>
      </c>
      <c r="O11" s="25"/>
      <c r="P11" s="26"/>
      <c r="Q11" s="27"/>
    </row>
    <row r="12" spans="1:17" s="28" customFormat="1" ht="12" customHeight="1" hidden="1">
      <c r="A12" s="29"/>
      <c r="B12" s="30" t="s">
        <v>12</v>
      </c>
      <c r="C12" s="29">
        <v>613300</v>
      </c>
      <c r="D12" s="24" t="e">
        <f>'[1]DETALJNI PRIKAZ'!K14+'[1]DETALJNI PRIKAZ'!K45+'[1]DETALJNI PRIKAZ'!K78+'[1]DETALJNI PRIKAZ'!K113+'[1]DETALJNI PRIKAZ'!K148+'[1]DETALJNI PRIKAZ'!K177+'[1]DETALJNI PRIKAZ'!K207+'[1]DETALJNI PRIKAZ'!K237+'[1]DETALJNI PRIKAZ'!K267+'[1]DETALJNI PRIKAZ'!K297+'[1]DETALJNI PRIKAZ'!K326+'[1]DETALJNI PRIKAZ'!K356+'[1]DETALJNI PRIKAZ'!K392+'[1]DETALJNI PRIKAZ'!K422+'[1]DETALJNI PRIKAZ'!K454+'[1]DETALJNI PRIKAZ'!K486+'[1]DETALJNI PRIKAZ'!K516+'[1]DETALJNI PRIKAZ'!K546+'[1]DETALJNI PRIKAZ'!K587+'[1]DETALJNI PRIKAZ'!K617+'[1]DETALJNI PRIKAZ'!K647+'[1]DETALJNI PRIKAZ'!K677+'[1]DETALJNI PRIKAZ'!K707+'[1]DETALJNI PRIKAZ'!K757+'[1]DETALJNI PRIKAZ'!K787+'[1]DETALJNI PRIKAZ'!K822+'[1]DETALJNI PRIKAZ'!K862+'[1]DETALJNI PRIKAZ'!K892+'[1]DETALJNI PRIKAZ'!K922+'[1]DETALJNI PRIKAZ'!K980+'[1]DETALJNI PRIKAZ'!K1013+'[1]DETALJNI PRIKAZ'!K1045+'[1]DETALJNI PRIKAZ'!K1075+'[1]DETALJNI PRIKAZ'!K1105+'[1]DETALJNI PRIKAZ'!K1136+'[1]DETALJNI PRIKAZ'!K1178+'[1]DETALJNI PRIKAZ'!K1208+'[1]DETALJNI PRIKAZ'!K1240+'[1]DETALJNI PRIKAZ'!K1270+'[1]DETALJNI PRIKAZ'!K1300+'[1]DETALJNI PRIKAZ'!K1330+'[1]DETALJNI PRIKAZ'!K1360+'[1]DETALJNI PRIKAZ'!K1390+'[1]DETALJNI PRIKAZ'!K1420</f>
        <v>#REF!</v>
      </c>
      <c r="E12" s="24"/>
      <c r="F12" s="24"/>
      <c r="G12" s="24"/>
      <c r="H12" s="24"/>
      <c r="I12" s="24"/>
      <c r="J12" s="24"/>
      <c r="K12" s="24"/>
      <c r="L12" s="24"/>
      <c r="M12" s="24"/>
      <c r="N12" s="24" t="e">
        <f>'[1]DETALJNI PRIKAZ'!L14+'[1]DETALJNI PRIKAZ'!L45+'[1]DETALJNI PRIKAZ'!L78+'[1]DETALJNI PRIKAZ'!L113+'[1]DETALJNI PRIKAZ'!L148+'[1]DETALJNI PRIKAZ'!L177+'[1]DETALJNI PRIKAZ'!L207+'[1]DETALJNI PRIKAZ'!L237+'[1]DETALJNI PRIKAZ'!L267+'[1]DETALJNI PRIKAZ'!L297+'[1]DETALJNI PRIKAZ'!L326+'[1]DETALJNI PRIKAZ'!L356+'[1]DETALJNI PRIKAZ'!L392+'[1]DETALJNI PRIKAZ'!L422+'[1]DETALJNI PRIKAZ'!L454+'[1]DETALJNI PRIKAZ'!L486+'[1]DETALJNI PRIKAZ'!L516+'[1]DETALJNI PRIKAZ'!L546+'[1]DETALJNI PRIKAZ'!L587+'[1]DETALJNI PRIKAZ'!L617+'[1]DETALJNI PRIKAZ'!L647+'[1]DETALJNI PRIKAZ'!L677+'[1]DETALJNI PRIKAZ'!L707+'[1]DETALJNI PRIKAZ'!L757+'[1]DETALJNI PRIKAZ'!L787+'[1]DETALJNI PRIKAZ'!L822+'[1]DETALJNI PRIKAZ'!L862+'[1]DETALJNI PRIKAZ'!L892+'[1]DETALJNI PRIKAZ'!L922+'[1]DETALJNI PRIKAZ'!L980+'[1]DETALJNI PRIKAZ'!L1013+'[1]DETALJNI PRIKAZ'!L1045+'[1]DETALJNI PRIKAZ'!L1075+'[1]DETALJNI PRIKAZ'!L1105+'[1]DETALJNI PRIKAZ'!L1136+'[1]DETALJNI PRIKAZ'!L1178+'[1]DETALJNI PRIKAZ'!L1208+'[1]DETALJNI PRIKAZ'!L1240+'[1]DETALJNI PRIKAZ'!L1270+'[1]DETALJNI PRIKAZ'!L1300+'[1]DETALJNI PRIKAZ'!L1330+'[1]DETALJNI PRIKAZ'!L1360+'[1]DETALJNI PRIKAZ'!L1390+'[1]DETALJNI PRIKAZ'!L1420</f>
        <v>#REF!</v>
      </c>
      <c r="O12" s="25"/>
      <c r="P12" s="26"/>
      <c r="Q12" s="27"/>
    </row>
    <row r="13" spans="1:17" s="28" customFormat="1" ht="12" customHeight="1" hidden="1">
      <c r="A13" s="29"/>
      <c r="B13" s="30" t="s">
        <v>13</v>
      </c>
      <c r="C13" s="29">
        <v>613400</v>
      </c>
      <c r="D13" s="24">
        <f>'[1]DETALJNI PRIKAZ'!K15+'[1]DETALJNI PRIKAZ'!K46+'[1]DETALJNI PRIKAZ'!K79+'[1]DETALJNI PRIKAZ'!K114+'[1]DETALJNI PRIKAZ'!K149+'[1]DETALJNI PRIKAZ'!K178+'[1]DETALJNI PRIKAZ'!K208+'[1]DETALJNI PRIKAZ'!K238+'[1]DETALJNI PRIKAZ'!K268+'[1]DETALJNI PRIKAZ'!K298+'[1]DETALJNI PRIKAZ'!K327+'[1]DETALJNI PRIKAZ'!K357+'[1]DETALJNI PRIKAZ'!K393+'[1]DETALJNI PRIKAZ'!K423+'[1]DETALJNI PRIKAZ'!K455+'[1]DETALJNI PRIKAZ'!K487+'[1]DETALJNI PRIKAZ'!K517+'[1]DETALJNI PRIKAZ'!K547+'[1]DETALJNI PRIKAZ'!K588+'[1]DETALJNI PRIKAZ'!K618+'[1]DETALJNI PRIKAZ'!K648+'[1]DETALJNI PRIKAZ'!K678+'[1]DETALJNI PRIKAZ'!K708+'[1]DETALJNI PRIKAZ'!K758+'[1]DETALJNI PRIKAZ'!K788+'[1]DETALJNI PRIKAZ'!K823+'[1]DETALJNI PRIKAZ'!K863+'[1]DETALJNI PRIKAZ'!K893+'[1]DETALJNI PRIKAZ'!K923+'[1]DETALJNI PRIKAZ'!K981+'[1]DETALJNI PRIKAZ'!K1014+'[1]DETALJNI PRIKAZ'!K1046+'[1]DETALJNI PRIKAZ'!K1076+'[1]DETALJNI PRIKAZ'!K1106+'[1]DETALJNI PRIKAZ'!K1137+'[1]DETALJNI PRIKAZ'!K1179+'[1]DETALJNI PRIKAZ'!K1209+'[1]DETALJNI PRIKAZ'!K1241+'[1]DETALJNI PRIKAZ'!K1271+'[1]DETALJNI PRIKAZ'!K1301+'[1]DETALJNI PRIKAZ'!K1331+'[1]DETALJNI PRIKAZ'!K1361+'[1]DETALJNI PRIKAZ'!K1391+'[1]DETALJNI PRIKAZ'!K1421</f>
        <v>33924532.61927945</v>
      </c>
      <c r="E13" s="24"/>
      <c r="F13" s="24"/>
      <c r="G13" s="24"/>
      <c r="H13" s="24"/>
      <c r="I13" s="24"/>
      <c r="J13" s="24"/>
      <c r="K13" s="24"/>
      <c r="L13" s="24"/>
      <c r="M13" s="24"/>
      <c r="N13" s="24" t="e">
        <f>'[1]DETALJNI PRIKAZ'!L15+'[1]DETALJNI PRIKAZ'!L46+'[1]DETALJNI PRIKAZ'!L79+'[1]DETALJNI PRIKAZ'!L114+'[1]DETALJNI PRIKAZ'!L149+'[1]DETALJNI PRIKAZ'!L178+'[1]DETALJNI PRIKAZ'!L208+'[1]DETALJNI PRIKAZ'!L238+'[1]DETALJNI PRIKAZ'!L268+'[1]DETALJNI PRIKAZ'!L298+'[1]DETALJNI PRIKAZ'!L327+'[1]DETALJNI PRIKAZ'!L357+'[1]DETALJNI PRIKAZ'!L393+'[1]DETALJNI PRIKAZ'!L423+'[1]DETALJNI PRIKAZ'!L455+'[1]DETALJNI PRIKAZ'!L487+'[1]DETALJNI PRIKAZ'!L517+'[1]DETALJNI PRIKAZ'!L547+'[1]DETALJNI PRIKAZ'!L588+'[1]DETALJNI PRIKAZ'!L618+'[1]DETALJNI PRIKAZ'!L648+'[1]DETALJNI PRIKAZ'!L678+'[1]DETALJNI PRIKAZ'!L708+'[1]DETALJNI PRIKAZ'!L758+'[1]DETALJNI PRIKAZ'!L788+'[1]DETALJNI PRIKAZ'!L823+'[1]DETALJNI PRIKAZ'!L863+'[1]DETALJNI PRIKAZ'!L893+'[1]DETALJNI PRIKAZ'!L923+'[1]DETALJNI PRIKAZ'!L981+'[1]DETALJNI PRIKAZ'!L1014+'[1]DETALJNI PRIKAZ'!L1046+'[1]DETALJNI PRIKAZ'!L1076+'[1]DETALJNI PRIKAZ'!L1106+'[1]DETALJNI PRIKAZ'!L1137+'[1]DETALJNI PRIKAZ'!L1179+'[1]DETALJNI PRIKAZ'!L1209+'[1]DETALJNI PRIKAZ'!L1241+'[1]DETALJNI PRIKAZ'!L1271+'[1]DETALJNI PRIKAZ'!L1301+'[1]DETALJNI PRIKAZ'!L1331+'[1]DETALJNI PRIKAZ'!L1361+'[1]DETALJNI PRIKAZ'!L1391+'[1]DETALJNI PRIKAZ'!L1421</f>
        <v>#REF!</v>
      </c>
      <c r="O13" s="25"/>
      <c r="P13" s="26"/>
      <c r="Q13" s="27"/>
    </row>
    <row r="14" spans="1:17" s="28" customFormat="1" ht="12" customHeight="1" hidden="1">
      <c r="A14" s="29"/>
      <c r="B14" s="30" t="s">
        <v>14</v>
      </c>
      <c r="C14" s="29">
        <v>613500</v>
      </c>
      <c r="D14" s="24">
        <f>'[1]DETALJNI PRIKAZ'!K16+'[1]DETALJNI PRIKAZ'!K47+'[1]DETALJNI PRIKAZ'!K80+'[1]DETALJNI PRIKAZ'!K115+'[1]DETALJNI PRIKAZ'!K150+'[1]DETALJNI PRIKAZ'!K179+'[1]DETALJNI PRIKAZ'!K209+'[1]DETALJNI PRIKAZ'!K239+'[1]DETALJNI PRIKAZ'!K269+'[1]DETALJNI PRIKAZ'!K299+'[1]DETALJNI PRIKAZ'!K328+'[1]DETALJNI PRIKAZ'!K358+'[1]DETALJNI PRIKAZ'!K394+'[1]DETALJNI PRIKAZ'!K424+'[1]DETALJNI PRIKAZ'!K456+'[1]DETALJNI PRIKAZ'!K488+'[1]DETALJNI PRIKAZ'!K518+'[1]DETALJNI PRIKAZ'!K548+'[1]DETALJNI PRIKAZ'!K589+'[1]DETALJNI PRIKAZ'!K619+'[1]DETALJNI PRIKAZ'!K649+'[1]DETALJNI PRIKAZ'!K679+'[1]DETALJNI PRIKAZ'!K709+'[1]DETALJNI PRIKAZ'!K759+'[1]DETALJNI PRIKAZ'!K789+'[1]DETALJNI PRIKAZ'!K824+'[1]DETALJNI PRIKAZ'!K864+'[1]DETALJNI PRIKAZ'!K894+'[1]DETALJNI PRIKAZ'!K924+'[1]DETALJNI PRIKAZ'!K982+'[1]DETALJNI PRIKAZ'!K1015+'[1]DETALJNI PRIKAZ'!K1047+'[1]DETALJNI PRIKAZ'!K1077+'[1]DETALJNI PRIKAZ'!K1107+'[1]DETALJNI PRIKAZ'!K1138+'[1]DETALJNI PRIKAZ'!K1180+'[1]DETALJNI PRIKAZ'!K1210+'[1]DETALJNI PRIKAZ'!K1242+'[1]DETALJNI PRIKAZ'!K1272+'[1]DETALJNI PRIKAZ'!K1302+'[1]DETALJNI PRIKAZ'!K1332+'[1]DETALJNI PRIKAZ'!K1362+'[1]DETALJNI PRIKAZ'!K1392+'[1]DETALJNI PRIKAZ'!K1422</f>
        <v>13304144.109055508</v>
      </c>
      <c r="E14" s="24"/>
      <c r="F14" s="24"/>
      <c r="G14" s="24"/>
      <c r="H14" s="24"/>
      <c r="I14" s="24"/>
      <c r="J14" s="24"/>
      <c r="K14" s="24"/>
      <c r="L14" s="24"/>
      <c r="M14" s="24"/>
      <c r="N14" s="24" t="e">
        <f>'[1]DETALJNI PRIKAZ'!L16+'[1]DETALJNI PRIKAZ'!L47+'[1]DETALJNI PRIKAZ'!L80+'[1]DETALJNI PRIKAZ'!L115+'[1]DETALJNI PRIKAZ'!L150+'[1]DETALJNI PRIKAZ'!L179+'[1]DETALJNI PRIKAZ'!L209+'[1]DETALJNI PRIKAZ'!L239+'[1]DETALJNI PRIKAZ'!L269+'[1]DETALJNI PRIKAZ'!L299+'[1]DETALJNI PRIKAZ'!L328+'[1]DETALJNI PRIKAZ'!L358+'[1]DETALJNI PRIKAZ'!L394+'[1]DETALJNI PRIKAZ'!L424+'[1]DETALJNI PRIKAZ'!L456+'[1]DETALJNI PRIKAZ'!L488+'[1]DETALJNI PRIKAZ'!L518+'[1]DETALJNI PRIKAZ'!L548+'[1]DETALJNI PRIKAZ'!L589+'[1]DETALJNI PRIKAZ'!L619+'[1]DETALJNI PRIKAZ'!L649+'[1]DETALJNI PRIKAZ'!L679+'[1]DETALJNI PRIKAZ'!L709+'[1]DETALJNI PRIKAZ'!L759+'[1]DETALJNI PRIKAZ'!L789+'[1]DETALJNI PRIKAZ'!L824+'[1]DETALJNI PRIKAZ'!L864+'[1]DETALJNI PRIKAZ'!L894+'[1]DETALJNI PRIKAZ'!L924+'[1]DETALJNI PRIKAZ'!L982+'[1]DETALJNI PRIKAZ'!L1015+'[1]DETALJNI PRIKAZ'!L1047+'[1]DETALJNI PRIKAZ'!L1077+'[1]DETALJNI PRIKAZ'!L1107+'[1]DETALJNI PRIKAZ'!L1138+'[1]DETALJNI PRIKAZ'!L1180+'[1]DETALJNI PRIKAZ'!L1210+'[1]DETALJNI PRIKAZ'!L1242+'[1]DETALJNI PRIKAZ'!L1272+'[1]DETALJNI PRIKAZ'!L1302+'[1]DETALJNI PRIKAZ'!L1332+'[1]DETALJNI PRIKAZ'!L1362+'[1]DETALJNI PRIKAZ'!L1392+'[1]DETALJNI PRIKAZ'!L1422</f>
        <v>#REF!</v>
      </c>
      <c r="O14" s="25"/>
      <c r="P14" s="26"/>
      <c r="Q14" s="27"/>
    </row>
    <row r="15" spans="1:17" s="28" customFormat="1" ht="12" customHeight="1" hidden="1">
      <c r="A15" s="29"/>
      <c r="B15" s="30" t="s">
        <v>15</v>
      </c>
      <c r="C15" s="29">
        <v>613600</v>
      </c>
      <c r="D15" s="24" t="e">
        <f>'[1]DETALJNI PRIKAZ'!K17+'[1]DETALJNI PRIKAZ'!K48+'[1]DETALJNI PRIKAZ'!K81+'[1]DETALJNI PRIKAZ'!K116+'[1]DETALJNI PRIKAZ'!K151+'[1]DETALJNI PRIKAZ'!K180+'[1]DETALJNI PRIKAZ'!K210+'[1]DETALJNI PRIKAZ'!K240+'[1]DETALJNI PRIKAZ'!K270+'[1]DETALJNI PRIKAZ'!K300+'[1]DETALJNI PRIKAZ'!K329+'[1]DETALJNI PRIKAZ'!K359+'[1]DETALJNI PRIKAZ'!K395+'[1]DETALJNI PRIKAZ'!K425+'[1]DETALJNI PRIKAZ'!K457+'[1]DETALJNI PRIKAZ'!K489+'[1]DETALJNI PRIKAZ'!K519+'[1]DETALJNI PRIKAZ'!K549+'[1]DETALJNI PRIKAZ'!K590+'[1]DETALJNI PRIKAZ'!K620+'[1]DETALJNI PRIKAZ'!K650+'[1]DETALJNI PRIKAZ'!K680+'[1]DETALJNI PRIKAZ'!K710+'[1]DETALJNI PRIKAZ'!K760+'[1]DETALJNI PRIKAZ'!K790+'[1]DETALJNI PRIKAZ'!K825+'[1]DETALJNI PRIKAZ'!K865+'[1]DETALJNI PRIKAZ'!K895+'[1]DETALJNI PRIKAZ'!K925+'[1]DETALJNI PRIKAZ'!K983+'[1]DETALJNI PRIKAZ'!K1016+'[1]DETALJNI PRIKAZ'!K1048+'[1]DETALJNI PRIKAZ'!K1078+'[1]DETALJNI PRIKAZ'!K1108+'[1]DETALJNI PRIKAZ'!K1139+'[1]DETALJNI PRIKAZ'!K1181+'[1]DETALJNI PRIKAZ'!K1211+'[1]DETALJNI PRIKAZ'!K1243+'[1]DETALJNI PRIKAZ'!K1273+'[1]DETALJNI PRIKAZ'!K1303+'[1]DETALJNI PRIKAZ'!K1333+'[1]DETALJNI PRIKAZ'!K1363+'[1]DETALJNI PRIKAZ'!K1393+'[1]DETALJNI PRIKAZ'!K1423</f>
        <v>#REF!</v>
      </c>
      <c r="E15" s="24"/>
      <c r="F15" s="24"/>
      <c r="G15" s="24"/>
      <c r="H15" s="24"/>
      <c r="I15" s="24"/>
      <c r="J15" s="24"/>
      <c r="K15" s="24"/>
      <c r="L15" s="24"/>
      <c r="M15" s="24"/>
      <c r="N15" s="24" t="e">
        <f>'[1]DETALJNI PRIKAZ'!L17+'[1]DETALJNI PRIKAZ'!L48+'[1]DETALJNI PRIKAZ'!L81+'[1]DETALJNI PRIKAZ'!L116+'[1]DETALJNI PRIKAZ'!L151+'[1]DETALJNI PRIKAZ'!L180+'[1]DETALJNI PRIKAZ'!L210+'[1]DETALJNI PRIKAZ'!L240+'[1]DETALJNI PRIKAZ'!L270+'[1]DETALJNI PRIKAZ'!L300+'[1]DETALJNI PRIKAZ'!L329+'[1]DETALJNI PRIKAZ'!L359+'[1]DETALJNI PRIKAZ'!L395+'[1]DETALJNI PRIKAZ'!L425+'[1]DETALJNI PRIKAZ'!L457+'[1]DETALJNI PRIKAZ'!L489+'[1]DETALJNI PRIKAZ'!L519+'[1]DETALJNI PRIKAZ'!L549+'[1]DETALJNI PRIKAZ'!L590+'[1]DETALJNI PRIKAZ'!L620+'[1]DETALJNI PRIKAZ'!L650+'[1]DETALJNI PRIKAZ'!L680+'[1]DETALJNI PRIKAZ'!L710+'[1]DETALJNI PRIKAZ'!L760+'[1]DETALJNI PRIKAZ'!L790+'[1]DETALJNI PRIKAZ'!L825+'[1]DETALJNI PRIKAZ'!L865+'[1]DETALJNI PRIKAZ'!L895+'[1]DETALJNI PRIKAZ'!L925+'[1]DETALJNI PRIKAZ'!L983+'[1]DETALJNI PRIKAZ'!L1016+'[1]DETALJNI PRIKAZ'!L1048+'[1]DETALJNI PRIKAZ'!L1078+'[1]DETALJNI PRIKAZ'!L1108+'[1]DETALJNI PRIKAZ'!L1139+'[1]DETALJNI PRIKAZ'!L1181+'[1]DETALJNI PRIKAZ'!L1211+'[1]DETALJNI PRIKAZ'!L1243+'[1]DETALJNI PRIKAZ'!L1273+'[1]DETALJNI PRIKAZ'!L1303+'[1]DETALJNI PRIKAZ'!L1333+'[1]DETALJNI PRIKAZ'!L1363+'[1]DETALJNI PRIKAZ'!L1393+'[1]DETALJNI PRIKAZ'!L1423</f>
        <v>#REF!</v>
      </c>
      <c r="O15" s="25"/>
      <c r="P15" s="26"/>
      <c r="Q15" s="27"/>
    </row>
    <row r="16" spans="1:17" s="28" customFormat="1" ht="12" customHeight="1" hidden="1">
      <c r="A16" s="29"/>
      <c r="B16" s="30" t="s">
        <v>16</v>
      </c>
      <c r="C16" s="29">
        <v>613700</v>
      </c>
      <c r="D16" s="24">
        <f>'[1]DETALJNI PRIKAZ'!K18+'[1]DETALJNI PRIKAZ'!K49+'[1]DETALJNI PRIKAZ'!K82+'[1]DETALJNI PRIKAZ'!K117+'[1]DETALJNI PRIKAZ'!K152+'[1]DETALJNI PRIKAZ'!K181+'[1]DETALJNI PRIKAZ'!K211+'[1]DETALJNI PRIKAZ'!K241+'[1]DETALJNI PRIKAZ'!K271+'[1]DETALJNI PRIKAZ'!K301+'[1]DETALJNI PRIKAZ'!K330+'[1]DETALJNI PRIKAZ'!K360+'[1]DETALJNI PRIKAZ'!K396+'[1]DETALJNI PRIKAZ'!K426+'[1]DETALJNI PRIKAZ'!K458+'[1]DETALJNI PRIKAZ'!K490+'[1]DETALJNI PRIKAZ'!K520+'[1]DETALJNI PRIKAZ'!K550+'[1]DETALJNI PRIKAZ'!K591+'[1]DETALJNI PRIKAZ'!K621+'[1]DETALJNI PRIKAZ'!K651+'[1]DETALJNI PRIKAZ'!K681+'[1]DETALJNI PRIKAZ'!K711+'[1]DETALJNI PRIKAZ'!K761+'[1]DETALJNI PRIKAZ'!K791+'[1]DETALJNI PRIKAZ'!K826+'[1]DETALJNI PRIKAZ'!K866+'[1]DETALJNI PRIKAZ'!K896+'[1]DETALJNI PRIKAZ'!K926+'[1]DETALJNI PRIKAZ'!K984+'[1]DETALJNI PRIKAZ'!K1017+'[1]DETALJNI PRIKAZ'!K1049+'[1]DETALJNI PRIKAZ'!K1079+'[1]DETALJNI PRIKAZ'!K1109+'[1]DETALJNI PRIKAZ'!K1140+'[1]DETALJNI PRIKAZ'!K1182+'[1]DETALJNI PRIKAZ'!K1212+'[1]DETALJNI PRIKAZ'!K1244+'[1]DETALJNI PRIKAZ'!K1274+'[1]DETALJNI PRIKAZ'!K1304+'[1]DETALJNI PRIKAZ'!K1334+'[1]DETALJNI PRIKAZ'!K1364+'[1]DETALJNI PRIKAZ'!K1394+'[1]DETALJNI PRIKAZ'!K1424</f>
        <v>22121567.6728335</v>
      </c>
      <c r="E16" s="24"/>
      <c r="F16" s="24"/>
      <c r="G16" s="24"/>
      <c r="H16" s="24"/>
      <c r="I16" s="24"/>
      <c r="J16" s="24"/>
      <c r="K16" s="24"/>
      <c r="L16" s="24"/>
      <c r="M16" s="24"/>
      <c r="N16" s="24" t="e">
        <f>'[1]DETALJNI PRIKAZ'!L18+'[1]DETALJNI PRIKAZ'!L49+'[1]DETALJNI PRIKAZ'!L82+'[1]DETALJNI PRIKAZ'!L117+'[1]DETALJNI PRIKAZ'!L152+'[1]DETALJNI PRIKAZ'!L181+'[1]DETALJNI PRIKAZ'!L211+'[1]DETALJNI PRIKAZ'!L241+'[1]DETALJNI PRIKAZ'!L271+'[1]DETALJNI PRIKAZ'!L301+'[1]DETALJNI PRIKAZ'!L330+'[1]DETALJNI PRIKAZ'!L360+'[1]DETALJNI PRIKAZ'!L396+'[1]DETALJNI PRIKAZ'!L426+'[1]DETALJNI PRIKAZ'!L458+'[1]DETALJNI PRIKAZ'!L490+'[1]DETALJNI PRIKAZ'!L520+'[1]DETALJNI PRIKAZ'!L550+'[1]DETALJNI PRIKAZ'!L591+'[1]DETALJNI PRIKAZ'!L621+'[1]DETALJNI PRIKAZ'!L651+'[1]DETALJNI PRIKAZ'!L681+'[1]DETALJNI PRIKAZ'!L711+'[1]DETALJNI PRIKAZ'!L761+'[1]DETALJNI PRIKAZ'!L791+'[1]DETALJNI PRIKAZ'!L826+'[1]DETALJNI PRIKAZ'!L866+'[1]DETALJNI PRIKAZ'!L896+'[1]DETALJNI PRIKAZ'!L926+'[1]DETALJNI PRIKAZ'!L984+'[1]DETALJNI PRIKAZ'!L1017+'[1]DETALJNI PRIKAZ'!L1049+'[1]DETALJNI PRIKAZ'!L1079+'[1]DETALJNI PRIKAZ'!L1109+'[1]DETALJNI PRIKAZ'!L1140+'[1]DETALJNI PRIKAZ'!L1182+'[1]DETALJNI PRIKAZ'!L1212+'[1]DETALJNI PRIKAZ'!L1244+'[1]DETALJNI PRIKAZ'!L1274+'[1]DETALJNI PRIKAZ'!L1304+'[1]DETALJNI PRIKAZ'!L1334+'[1]DETALJNI PRIKAZ'!L1364+'[1]DETALJNI PRIKAZ'!L1394+'[1]DETALJNI PRIKAZ'!L1424</f>
        <v>#REF!</v>
      </c>
      <c r="O16" s="25"/>
      <c r="P16" s="26"/>
      <c r="Q16" s="27"/>
    </row>
    <row r="17" spans="1:17" s="28" customFormat="1" ht="12" customHeight="1" hidden="1">
      <c r="A17" s="29"/>
      <c r="B17" s="30" t="s">
        <v>17</v>
      </c>
      <c r="C17" s="29">
        <v>613800</v>
      </c>
      <c r="D17" s="24">
        <f>'[1]DETALJNI PRIKAZ'!K19+'[1]DETALJNI PRIKAZ'!K50+'[1]DETALJNI PRIKAZ'!K83+'[1]DETALJNI PRIKAZ'!K118+'[1]DETALJNI PRIKAZ'!K153+'[1]DETALJNI PRIKAZ'!K182+'[1]DETALJNI PRIKAZ'!K212+'[1]DETALJNI PRIKAZ'!K242+'[1]DETALJNI PRIKAZ'!K272+'[1]DETALJNI PRIKAZ'!K302+'[1]DETALJNI PRIKAZ'!K331+'[1]DETALJNI PRIKAZ'!K361+'[1]DETALJNI PRIKAZ'!K397+'[1]DETALJNI PRIKAZ'!K427+'[1]DETALJNI PRIKAZ'!K459+'[1]DETALJNI PRIKAZ'!K491+'[1]DETALJNI PRIKAZ'!K521+'[1]DETALJNI PRIKAZ'!K551+'[1]DETALJNI PRIKAZ'!K592+'[1]DETALJNI PRIKAZ'!K622+'[1]DETALJNI PRIKAZ'!K652+'[1]DETALJNI PRIKAZ'!K682+'[1]DETALJNI PRIKAZ'!K712+'[1]DETALJNI PRIKAZ'!K762+'[1]DETALJNI PRIKAZ'!K792+'[1]DETALJNI PRIKAZ'!K827+'[1]DETALJNI PRIKAZ'!K867+'[1]DETALJNI PRIKAZ'!K897+'[1]DETALJNI PRIKAZ'!K927+'[1]DETALJNI PRIKAZ'!K985+'[1]DETALJNI PRIKAZ'!K1018+'[1]DETALJNI PRIKAZ'!K1050+'[1]DETALJNI PRIKAZ'!K1080+'[1]DETALJNI PRIKAZ'!K1110+'[1]DETALJNI PRIKAZ'!K1141+'[1]DETALJNI PRIKAZ'!K1183+'[1]DETALJNI PRIKAZ'!K1213+'[1]DETALJNI PRIKAZ'!K1245+'[1]DETALJNI PRIKAZ'!K1275+'[1]DETALJNI PRIKAZ'!K1305+'[1]DETALJNI PRIKAZ'!K1335+'[1]DETALJNI PRIKAZ'!K1365+'[1]DETALJNI PRIKAZ'!K1395+'[1]DETALJNI PRIKAZ'!K1425</f>
        <v>3074827.711845692</v>
      </c>
      <c r="E17" s="24"/>
      <c r="F17" s="24"/>
      <c r="G17" s="24"/>
      <c r="H17" s="24"/>
      <c r="I17" s="24"/>
      <c r="J17" s="24"/>
      <c r="K17" s="24"/>
      <c r="L17" s="24"/>
      <c r="M17" s="24"/>
      <c r="N17" s="24" t="e">
        <f>'[1]DETALJNI PRIKAZ'!L19+'[1]DETALJNI PRIKAZ'!L50+'[1]DETALJNI PRIKAZ'!L83+'[1]DETALJNI PRIKAZ'!L118+'[1]DETALJNI PRIKAZ'!L153+'[1]DETALJNI PRIKAZ'!L182+'[1]DETALJNI PRIKAZ'!L212+'[1]DETALJNI PRIKAZ'!L242+'[1]DETALJNI PRIKAZ'!L272+'[1]DETALJNI PRIKAZ'!L302+'[1]DETALJNI PRIKAZ'!L331+'[1]DETALJNI PRIKAZ'!L361+'[1]DETALJNI PRIKAZ'!L397+'[1]DETALJNI PRIKAZ'!L427+'[1]DETALJNI PRIKAZ'!L459+'[1]DETALJNI PRIKAZ'!L491+'[1]DETALJNI PRIKAZ'!L521+'[1]DETALJNI PRIKAZ'!L551+'[1]DETALJNI PRIKAZ'!L592+'[1]DETALJNI PRIKAZ'!L622+'[1]DETALJNI PRIKAZ'!L652+'[1]DETALJNI PRIKAZ'!L682+'[1]DETALJNI PRIKAZ'!L712+'[1]DETALJNI PRIKAZ'!L762+'[1]DETALJNI PRIKAZ'!L792+'[1]DETALJNI PRIKAZ'!L827+'[1]DETALJNI PRIKAZ'!L867+'[1]DETALJNI PRIKAZ'!L897+'[1]DETALJNI PRIKAZ'!L927+'[1]DETALJNI PRIKAZ'!L985+'[1]DETALJNI PRIKAZ'!L1018+'[1]DETALJNI PRIKAZ'!L1050+'[1]DETALJNI PRIKAZ'!L1080+'[1]DETALJNI PRIKAZ'!L1110+'[1]DETALJNI PRIKAZ'!L1141+'[1]DETALJNI PRIKAZ'!L1183+'[1]DETALJNI PRIKAZ'!L1213+'[1]DETALJNI PRIKAZ'!L1245+'[1]DETALJNI PRIKAZ'!L1275+'[1]DETALJNI PRIKAZ'!L1305+'[1]DETALJNI PRIKAZ'!L1335+'[1]DETALJNI PRIKAZ'!L1365+'[1]DETALJNI PRIKAZ'!L1395+'[1]DETALJNI PRIKAZ'!L1425</f>
        <v>#REF!</v>
      </c>
      <c r="O17" s="25"/>
      <c r="P17" s="26"/>
      <c r="Q17" s="27"/>
    </row>
    <row r="18" spans="1:17" s="28" customFormat="1" ht="12" customHeight="1" hidden="1">
      <c r="A18" s="29"/>
      <c r="B18" s="30" t="s">
        <v>18</v>
      </c>
      <c r="C18" s="29">
        <v>613900</v>
      </c>
      <c r="D18" s="24">
        <f>'[1]DETALJNI PRIKAZ'!K20+'[1]DETALJNI PRIKAZ'!K51+'[1]DETALJNI PRIKAZ'!K84+'[1]DETALJNI PRIKAZ'!K119+'[1]DETALJNI PRIKAZ'!K154+'[1]DETALJNI PRIKAZ'!K183+'[1]DETALJNI PRIKAZ'!K213+'[1]DETALJNI PRIKAZ'!K243+'[1]DETALJNI PRIKAZ'!K273+'[1]DETALJNI PRIKAZ'!K303+'[1]DETALJNI PRIKAZ'!K332+'[1]DETALJNI PRIKAZ'!K362+'[1]DETALJNI PRIKAZ'!K398+'[1]DETALJNI PRIKAZ'!K428+'[1]DETALJNI PRIKAZ'!K460+'[1]DETALJNI PRIKAZ'!K492+'[1]DETALJNI PRIKAZ'!K522+'[1]DETALJNI PRIKAZ'!K552+'[1]DETALJNI PRIKAZ'!K593+'[1]DETALJNI PRIKAZ'!K623+'[1]DETALJNI PRIKAZ'!K653+'[1]DETALJNI PRIKAZ'!K683+'[1]DETALJNI PRIKAZ'!K713+'[1]DETALJNI PRIKAZ'!K763+'[1]DETALJNI PRIKAZ'!K793+'[1]DETALJNI PRIKAZ'!K828+'[1]DETALJNI PRIKAZ'!K868+'[1]DETALJNI PRIKAZ'!K898+'[1]DETALJNI PRIKAZ'!K928+'[1]DETALJNI PRIKAZ'!K986+'[1]DETALJNI PRIKAZ'!K1019+'[1]DETALJNI PRIKAZ'!K1051+'[1]DETALJNI PRIKAZ'!K1081+'[1]DETALJNI PRIKAZ'!K1111+'[1]DETALJNI PRIKAZ'!K1142+'[1]DETALJNI PRIKAZ'!K1184+'[1]DETALJNI PRIKAZ'!K1214+'[1]DETALJNI PRIKAZ'!K1246+'[1]DETALJNI PRIKAZ'!K1276+'[1]DETALJNI PRIKAZ'!K1306+'[1]DETALJNI PRIKAZ'!K1336+'[1]DETALJNI PRIKAZ'!K1366+'[1]DETALJNI PRIKAZ'!K1396+'[1]DETALJNI PRIKAZ'!K1426</f>
        <v>41887053.807205476</v>
      </c>
      <c r="E18" s="24"/>
      <c r="F18" s="24"/>
      <c r="G18" s="24"/>
      <c r="H18" s="24"/>
      <c r="I18" s="24"/>
      <c r="J18" s="24"/>
      <c r="K18" s="24"/>
      <c r="L18" s="24"/>
      <c r="M18" s="24"/>
      <c r="N18" s="24" t="e">
        <f>'[1]DETALJNI PRIKAZ'!L20+'[1]DETALJNI PRIKAZ'!L51+'[1]DETALJNI PRIKAZ'!L84+'[1]DETALJNI PRIKAZ'!L119+'[1]DETALJNI PRIKAZ'!L154+'[1]DETALJNI PRIKAZ'!L183+'[1]DETALJNI PRIKAZ'!L213+'[1]DETALJNI PRIKAZ'!L243+'[1]DETALJNI PRIKAZ'!L273+'[1]DETALJNI PRIKAZ'!L303+'[1]DETALJNI PRIKAZ'!L332+'[1]DETALJNI PRIKAZ'!L362+'[1]DETALJNI PRIKAZ'!L398+'[1]DETALJNI PRIKAZ'!L428+'[1]DETALJNI PRIKAZ'!L460+'[1]DETALJNI PRIKAZ'!L492+'[1]DETALJNI PRIKAZ'!L522+'[1]DETALJNI PRIKAZ'!L552+'[1]DETALJNI PRIKAZ'!L593+'[1]DETALJNI PRIKAZ'!L623+'[1]DETALJNI PRIKAZ'!L653+'[1]DETALJNI PRIKAZ'!L683+'[1]DETALJNI PRIKAZ'!L713+'[1]DETALJNI PRIKAZ'!L763+'[1]DETALJNI PRIKAZ'!L793+'[1]DETALJNI PRIKAZ'!L828+'[1]DETALJNI PRIKAZ'!L868+'[1]DETALJNI PRIKAZ'!L898+'[1]DETALJNI PRIKAZ'!L928+'[1]DETALJNI PRIKAZ'!L986+'[1]DETALJNI PRIKAZ'!L1019+'[1]DETALJNI PRIKAZ'!L1051+'[1]DETALJNI PRIKAZ'!L1081+'[1]DETALJNI PRIKAZ'!L1111+'[1]DETALJNI PRIKAZ'!L1142+'[1]DETALJNI PRIKAZ'!L1184+'[1]DETALJNI PRIKAZ'!L1214+'[1]DETALJNI PRIKAZ'!L1246+'[1]DETALJNI PRIKAZ'!L1276+'[1]DETALJNI PRIKAZ'!L1306+'[1]DETALJNI PRIKAZ'!L1336+'[1]DETALJNI PRIKAZ'!L1366+'[1]DETALJNI PRIKAZ'!L1396+'[1]DETALJNI PRIKAZ'!L1426</f>
        <v>#REF!</v>
      </c>
      <c r="O18" s="25"/>
      <c r="P18" s="26"/>
      <c r="Q18" s="27"/>
    </row>
    <row r="19" spans="1:17" s="21" customFormat="1" ht="12" customHeight="1" hidden="1">
      <c r="A19" s="31"/>
      <c r="B19" s="32" t="s">
        <v>19</v>
      </c>
      <c r="C19" s="31" t="s">
        <v>20</v>
      </c>
      <c r="D19" s="17">
        <f>'[1]DETALJNI PRIKAZ'!K21+'[1]DETALJNI PRIKAZ'!K52+'[1]DETALJNI PRIKAZ'!K85+'[1]DETALJNI PRIKAZ'!K120+'[1]DETALJNI PRIKAZ'!K155+'[1]DETALJNI PRIKAZ'!K184+'[1]DETALJNI PRIKAZ'!K214+'[1]DETALJNI PRIKAZ'!K244+'[1]DETALJNI PRIKAZ'!K274+'[1]DETALJNI PRIKAZ'!K304+'[1]DETALJNI PRIKAZ'!K333+'[1]DETALJNI PRIKAZ'!K363+'[1]DETALJNI PRIKAZ'!K399+'[1]DETALJNI PRIKAZ'!K429+'[1]DETALJNI PRIKAZ'!K461+'[1]DETALJNI PRIKAZ'!K493+'[1]DETALJNI PRIKAZ'!K523+'[1]DETALJNI PRIKAZ'!K553+'[1]DETALJNI PRIKAZ'!K594+'[1]DETALJNI PRIKAZ'!K624+'[1]DETALJNI PRIKAZ'!K654+'[1]DETALJNI PRIKAZ'!K684+'[1]DETALJNI PRIKAZ'!K714+'[1]DETALJNI PRIKAZ'!K764+'[1]DETALJNI PRIKAZ'!K794+'[1]DETALJNI PRIKAZ'!K829+'[1]DETALJNI PRIKAZ'!K869+'[1]DETALJNI PRIKAZ'!K899+'[1]DETALJNI PRIKAZ'!K929+'[1]DETALJNI PRIKAZ'!K987+'[1]DETALJNI PRIKAZ'!K1020+'[1]DETALJNI PRIKAZ'!K1052+'[1]DETALJNI PRIKAZ'!K1082+'[1]DETALJNI PRIKAZ'!K1112+'[1]DETALJNI PRIKAZ'!K1143+'[1]DETALJNI PRIKAZ'!K1185+'[1]DETALJNI PRIKAZ'!K1215+'[1]DETALJNI PRIKAZ'!K1247+'[1]DETALJNI PRIKAZ'!K1277+'[1]DETALJNI PRIKAZ'!K1307+'[1]DETALJNI PRIKAZ'!K1337+'[1]DETALJNI PRIKAZ'!K1367+'[1]DETALJNI PRIKAZ'!K1397+'[1]DETALJNI PRIKAZ'!K1427</f>
        <v>70464894.64654332</v>
      </c>
      <c r="E19" s="17"/>
      <c r="F19" s="17"/>
      <c r="G19" s="17"/>
      <c r="H19" s="17"/>
      <c r="I19" s="17"/>
      <c r="J19" s="17"/>
      <c r="K19" s="17"/>
      <c r="L19" s="17"/>
      <c r="M19" s="17"/>
      <c r="N19" s="17" t="e">
        <f>'[1]DETALJNI PRIKAZ'!L21+'[1]DETALJNI PRIKAZ'!L52+'[1]DETALJNI PRIKAZ'!L85+'[1]DETALJNI PRIKAZ'!L120+'[1]DETALJNI PRIKAZ'!L155+'[1]DETALJNI PRIKAZ'!L184+'[1]DETALJNI PRIKAZ'!L214+'[1]DETALJNI PRIKAZ'!L244+'[1]DETALJNI PRIKAZ'!L274+'[1]DETALJNI PRIKAZ'!L304+'[1]DETALJNI PRIKAZ'!L333+'[1]DETALJNI PRIKAZ'!L363+'[1]DETALJNI PRIKAZ'!L399+'[1]DETALJNI PRIKAZ'!L429+'[1]DETALJNI PRIKAZ'!L461+'[1]DETALJNI PRIKAZ'!L493+'[1]DETALJNI PRIKAZ'!L523+'[1]DETALJNI PRIKAZ'!L553+'[1]DETALJNI PRIKAZ'!L594+'[1]DETALJNI PRIKAZ'!L624+'[1]DETALJNI PRIKAZ'!L654+'[1]DETALJNI PRIKAZ'!L684+'[1]DETALJNI PRIKAZ'!L714+'[1]DETALJNI PRIKAZ'!L764+'[1]DETALJNI PRIKAZ'!L794+'[1]DETALJNI PRIKAZ'!L829+'[1]DETALJNI PRIKAZ'!L869+'[1]DETALJNI PRIKAZ'!L899+'[1]DETALJNI PRIKAZ'!L929+'[1]DETALJNI PRIKAZ'!L987+'[1]DETALJNI PRIKAZ'!L1020+'[1]DETALJNI PRIKAZ'!L1052+'[1]DETALJNI PRIKAZ'!L1082+'[1]DETALJNI PRIKAZ'!L1112+'[1]DETALJNI PRIKAZ'!L1143+'[1]DETALJNI PRIKAZ'!L1185+'[1]DETALJNI PRIKAZ'!L1215+'[1]DETALJNI PRIKAZ'!L1247+'[1]DETALJNI PRIKAZ'!L1277+'[1]DETALJNI PRIKAZ'!L1307+'[1]DETALJNI PRIKAZ'!L1337+'[1]DETALJNI PRIKAZ'!L1367+'[1]DETALJNI PRIKAZ'!L1397+'[1]DETALJNI PRIKAZ'!L1427</f>
        <v>#REF!</v>
      </c>
      <c r="O19" s="18"/>
      <c r="P19" s="19"/>
      <c r="Q19" s="20"/>
    </row>
    <row r="20" spans="1:17" s="21" customFormat="1" ht="12" customHeight="1" hidden="1">
      <c r="A20" s="33"/>
      <c r="B20" s="23" t="s">
        <v>21</v>
      </c>
      <c r="C20" s="33">
        <v>821100</v>
      </c>
      <c r="D20" s="24" t="e">
        <f>'[1]DETALJNI PRIKAZ'!K22+'[1]DETALJNI PRIKAZ'!K53+'[1]DETALJNI PRIKAZ'!K86+'[1]DETALJNI PRIKAZ'!K121+'[1]DETALJNI PRIKAZ'!K156+'[1]DETALJNI PRIKAZ'!K185+'[1]DETALJNI PRIKAZ'!K215+'[1]DETALJNI PRIKAZ'!K245+'[1]DETALJNI PRIKAZ'!K275+'[1]DETALJNI PRIKAZ'!K305+'[1]DETALJNI PRIKAZ'!K334+'[1]DETALJNI PRIKAZ'!K364+'[1]DETALJNI PRIKAZ'!K400+'[1]DETALJNI PRIKAZ'!K430+'[1]DETALJNI PRIKAZ'!K462+'[1]DETALJNI PRIKAZ'!K494+'[1]DETALJNI PRIKAZ'!K524+'[1]DETALJNI PRIKAZ'!K554+'[1]DETALJNI PRIKAZ'!K595+'[1]DETALJNI PRIKAZ'!K625+'[1]DETALJNI PRIKAZ'!K655+'[1]DETALJNI PRIKAZ'!K685+'[1]DETALJNI PRIKAZ'!K715+'[1]DETALJNI PRIKAZ'!K765+'[1]DETALJNI PRIKAZ'!K795+'[1]DETALJNI PRIKAZ'!K830+'[1]DETALJNI PRIKAZ'!K870+'[1]DETALJNI PRIKAZ'!K900+'[1]DETALJNI PRIKAZ'!K930+'[1]DETALJNI PRIKAZ'!K988+'[1]DETALJNI PRIKAZ'!K1021+'[1]DETALJNI PRIKAZ'!K1053+'[1]DETALJNI PRIKAZ'!K1083+'[1]DETALJNI PRIKAZ'!K1113+'[1]DETALJNI PRIKAZ'!K1144+'[1]DETALJNI PRIKAZ'!K1186+'[1]DETALJNI PRIKAZ'!K1216+'[1]DETALJNI PRIKAZ'!K1248+'[1]DETALJNI PRIKAZ'!K1278+'[1]DETALJNI PRIKAZ'!K1308+'[1]DETALJNI PRIKAZ'!K1338+'[1]DETALJNI PRIKAZ'!K1368+'[1]DETALJNI PRIKAZ'!K1398+'[1]DETALJNI PRIKAZ'!K1428</f>
        <v>#REF!</v>
      </c>
      <c r="E20" s="24"/>
      <c r="F20" s="24"/>
      <c r="G20" s="24"/>
      <c r="H20" s="24"/>
      <c r="I20" s="24"/>
      <c r="J20" s="24"/>
      <c r="K20" s="24"/>
      <c r="L20" s="24"/>
      <c r="M20" s="24"/>
      <c r="N20" s="24" t="e">
        <f>'[1]DETALJNI PRIKAZ'!L22+'[1]DETALJNI PRIKAZ'!L53+'[1]DETALJNI PRIKAZ'!L86+'[1]DETALJNI PRIKAZ'!L121+'[1]DETALJNI PRIKAZ'!L156+'[1]DETALJNI PRIKAZ'!L185+'[1]DETALJNI PRIKAZ'!L215+'[1]DETALJNI PRIKAZ'!L245+'[1]DETALJNI PRIKAZ'!L275+'[1]DETALJNI PRIKAZ'!L305+'[1]DETALJNI PRIKAZ'!L334+'[1]DETALJNI PRIKAZ'!L364+'[1]DETALJNI PRIKAZ'!L400+'[1]DETALJNI PRIKAZ'!L430+'[1]DETALJNI PRIKAZ'!L462+'[1]DETALJNI PRIKAZ'!L494+'[1]DETALJNI PRIKAZ'!L524+'[1]DETALJNI PRIKAZ'!L554+'[1]DETALJNI PRIKAZ'!L595+'[1]DETALJNI PRIKAZ'!L625+'[1]DETALJNI PRIKAZ'!L655+'[1]DETALJNI PRIKAZ'!L685+'[1]DETALJNI PRIKAZ'!L715+'[1]DETALJNI PRIKAZ'!L765+'[1]DETALJNI PRIKAZ'!L795+'[1]DETALJNI PRIKAZ'!L830+'[1]DETALJNI PRIKAZ'!L870+'[1]DETALJNI PRIKAZ'!L900+'[1]DETALJNI PRIKAZ'!L930+'[1]DETALJNI PRIKAZ'!L988+'[1]DETALJNI PRIKAZ'!L1021+'[1]DETALJNI PRIKAZ'!L1053+'[1]DETALJNI PRIKAZ'!L1083+'[1]DETALJNI PRIKAZ'!L1113+'[1]DETALJNI PRIKAZ'!L1144+'[1]DETALJNI PRIKAZ'!L1186+'[1]DETALJNI PRIKAZ'!L1216+'[1]DETALJNI PRIKAZ'!L1248+'[1]DETALJNI PRIKAZ'!L1278+'[1]DETALJNI PRIKAZ'!L1308+'[1]DETALJNI PRIKAZ'!L1338+'[1]DETALJNI PRIKAZ'!L1368+'[1]DETALJNI PRIKAZ'!L1398+'[1]DETALJNI PRIKAZ'!L1428</f>
        <v>#REF!</v>
      </c>
      <c r="O20" s="25"/>
      <c r="P20" s="19"/>
      <c r="Q20" s="20"/>
    </row>
    <row r="21" spans="1:15" ht="12" customHeight="1" hidden="1">
      <c r="A21" s="33"/>
      <c r="B21" s="23" t="s">
        <v>22</v>
      </c>
      <c r="C21" s="33">
        <v>821200</v>
      </c>
      <c r="D21" s="24" t="e">
        <f>'[1]DETALJNI PRIKAZ'!K23+'[1]DETALJNI PRIKAZ'!K54+'[1]DETALJNI PRIKAZ'!K87+'[1]DETALJNI PRIKAZ'!K122+'[1]DETALJNI PRIKAZ'!K157+'[1]DETALJNI PRIKAZ'!K186+'[1]DETALJNI PRIKAZ'!K216+'[1]DETALJNI PRIKAZ'!K246+'[1]DETALJNI PRIKAZ'!K276+'[1]DETALJNI PRIKAZ'!K306+'[1]DETALJNI PRIKAZ'!K335+'[1]DETALJNI PRIKAZ'!K365+'[1]DETALJNI PRIKAZ'!K401+'[1]DETALJNI PRIKAZ'!K431+'[1]DETALJNI PRIKAZ'!K463+'[1]DETALJNI PRIKAZ'!K495+'[1]DETALJNI PRIKAZ'!K525+'[1]DETALJNI PRIKAZ'!K555+'[1]DETALJNI PRIKAZ'!K596+'[1]DETALJNI PRIKAZ'!K626+'[1]DETALJNI PRIKAZ'!K656+'[1]DETALJNI PRIKAZ'!K686+'[1]DETALJNI PRIKAZ'!K716+'[1]DETALJNI PRIKAZ'!K766+'[1]DETALJNI PRIKAZ'!K796+'[1]DETALJNI PRIKAZ'!K831+'[1]DETALJNI PRIKAZ'!K871+'[1]DETALJNI PRIKAZ'!K901+'[1]DETALJNI PRIKAZ'!K931+'[1]DETALJNI PRIKAZ'!K989+'[1]DETALJNI PRIKAZ'!K1022+'[1]DETALJNI PRIKAZ'!K1054+'[1]DETALJNI PRIKAZ'!K1084+'[1]DETALJNI PRIKAZ'!K1114+'[1]DETALJNI PRIKAZ'!K1145+'[1]DETALJNI PRIKAZ'!K1187+'[1]DETALJNI PRIKAZ'!K1217+'[1]DETALJNI PRIKAZ'!K1249+'[1]DETALJNI PRIKAZ'!K1279+'[1]DETALJNI PRIKAZ'!K1309+'[1]DETALJNI PRIKAZ'!K1339+'[1]DETALJNI PRIKAZ'!K1369+'[1]DETALJNI PRIKAZ'!K1399+'[1]DETALJNI PRIKAZ'!K1429</f>
        <v>#REF!</v>
      </c>
      <c r="E21" s="24"/>
      <c r="F21" s="24"/>
      <c r="G21" s="24"/>
      <c r="H21" s="24"/>
      <c r="I21" s="24"/>
      <c r="J21" s="24"/>
      <c r="K21" s="24"/>
      <c r="L21" s="24"/>
      <c r="M21" s="24"/>
      <c r="N21" s="24" t="e">
        <f>'[1]DETALJNI PRIKAZ'!L23+'[1]DETALJNI PRIKAZ'!L54+'[1]DETALJNI PRIKAZ'!L87+'[1]DETALJNI PRIKAZ'!L122+'[1]DETALJNI PRIKAZ'!L157+'[1]DETALJNI PRIKAZ'!L186+'[1]DETALJNI PRIKAZ'!L216+'[1]DETALJNI PRIKAZ'!L246+'[1]DETALJNI PRIKAZ'!L276+'[1]DETALJNI PRIKAZ'!L306+'[1]DETALJNI PRIKAZ'!L335+'[1]DETALJNI PRIKAZ'!L365+'[1]DETALJNI PRIKAZ'!L401+'[1]DETALJNI PRIKAZ'!L431+'[1]DETALJNI PRIKAZ'!L463+'[1]DETALJNI PRIKAZ'!L495+'[1]DETALJNI PRIKAZ'!L525+'[1]DETALJNI PRIKAZ'!L555+'[1]DETALJNI PRIKAZ'!L596+'[1]DETALJNI PRIKAZ'!L626+'[1]DETALJNI PRIKAZ'!L656+'[1]DETALJNI PRIKAZ'!L686+'[1]DETALJNI PRIKAZ'!L716+'[1]DETALJNI PRIKAZ'!L766+'[1]DETALJNI PRIKAZ'!L796+'[1]DETALJNI PRIKAZ'!L831+'[1]DETALJNI PRIKAZ'!L871+'[1]DETALJNI PRIKAZ'!L901+'[1]DETALJNI PRIKAZ'!L931+'[1]DETALJNI PRIKAZ'!L989+'[1]DETALJNI PRIKAZ'!L1022+'[1]DETALJNI PRIKAZ'!L1054+'[1]DETALJNI PRIKAZ'!L1084+'[1]DETALJNI PRIKAZ'!L1114+'[1]DETALJNI PRIKAZ'!L1145+'[1]DETALJNI PRIKAZ'!L1187+'[1]DETALJNI PRIKAZ'!L1217+'[1]DETALJNI PRIKAZ'!L1249+'[1]DETALJNI PRIKAZ'!L1279+'[1]DETALJNI PRIKAZ'!L1309+'[1]DETALJNI PRIKAZ'!L1339+'[1]DETALJNI PRIKAZ'!L1369+'[1]DETALJNI PRIKAZ'!L1399+'[1]DETALJNI PRIKAZ'!L1429</f>
        <v>#REF!</v>
      </c>
      <c r="O21" s="25"/>
    </row>
    <row r="22" spans="1:15" ht="12" customHeight="1" hidden="1">
      <c r="A22" s="33"/>
      <c r="B22" s="23" t="s">
        <v>23</v>
      </c>
      <c r="C22" s="33">
        <v>821300</v>
      </c>
      <c r="D22" s="24" t="e">
        <f>'[1]DETALJNI PRIKAZ'!K24+'[1]DETALJNI PRIKAZ'!K55+'[1]DETALJNI PRIKAZ'!K88+'[1]DETALJNI PRIKAZ'!K123+'[1]DETALJNI PRIKAZ'!K158+'[1]DETALJNI PRIKAZ'!K187+'[1]DETALJNI PRIKAZ'!K217+'[1]DETALJNI PRIKAZ'!K247+'[1]DETALJNI PRIKAZ'!K277+'[1]DETALJNI PRIKAZ'!K307+'[1]DETALJNI PRIKAZ'!K336+'[1]DETALJNI PRIKAZ'!K366+'[1]DETALJNI PRIKAZ'!K402+'[1]DETALJNI PRIKAZ'!K432+'[1]DETALJNI PRIKAZ'!K464+'[1]DETALJNI PRIKAZ'!K496+'[1]DETALJNI PRIKAZ'!K526+'[1]DETALJNI PRIKAZ'!K556+'[1]DETALJNI PRIKAZ'!K597+'[1]DETALJNI PRIKAZ'!K627+'[1]DETALJNI PRIKAZ'!K657+'[1]DETALJNI PRIKAZ'!K687+'[1]DETALJNI PRIKAZ'!K717+'[1]DETALJNI PRIKAZ'!K767+'[1]DETALJNI PRIKAZ'!K797+'[1]DETALJNI PRIKAZ'!K832+'[1]DETALJNI PRIKAZ'!K872+'[1]DETALJNI PRIKAZ'!K902+'[1]DETALJNI PRIKAZ'!K932+'[1]DETALJNI PRIKAZ'!K990+'[1]DETALJNI PRIKAZ'!K1023+'[1]DETALJNI PRIKAZ'!K1055+'[1]DETALJNI PRIKAZ'!K1085+'[1]DETALJNI PRIKAZ'!K1115+'[1]DETALJNI PRIKAZ'!K1146+'[1]DETALJNI PRIKAZ'!K1188+'[1]DETALJNI PRIKAZ'!K1218+'[1]DETALJNI PRIKAZ'!K1250+'[1]DETALJNI PRIKAZ'!K1280+'[1]DETALJNI PRIKAZ'!K1310+'[1]DETALJNI PRIKAZ'!K1340+'[1]DETALJNI PRIKAZ'!K1370+'[1]DETALJNI PRIKAZ'!K1400+'[1]DETALJNI PRIKAZ'!K1430</f>
        <v>#REF!</v>
      </c>
      <c r="E22" s="24"/>
      <c r="F22" s="24"/>
      <c r="G22" s="24"/>
      <c r="H22" s="24"/>
      <c r="I22" s="24"/>
      <c r="J22" s="24"/>
      <c r="K22" s="24"/>
      <c r="L22" s="24"/>
      <c r="M22" s="24"/>
      <c r="N22" s="24" t="e">
        <f>'[1]DETALJNI PRIKAZ'!L24+'[1]DETALJNI PRIKAZ'!L55+'[1]DETALJNI PRIKAZ'!L88+'[1]DETALJNI PRIKAZ'!L123+'[1]DETALJNI PRIKAZ'!L158+'[1]DETALJNI PRIKAZ'!L187+'[1]DETALJNI PRIKAZ'!L217+'[1]DETALJNI PRIKAZ'!L247+'[1]DETALJNI PRIKAZ'!L277+'[1]DETALJNI PRIKAZ'!L307+'[1]DETALJNI PRIKAZ'!L336+'[1]DETALJNI PRIKAZ'!L366+'[1]DETALJNI PRIKAZ'!L402+'[1]DETALJNI PRIKAZ'!L432+'[1]DETALJNI PRIKAZ'!L464+'[1]DETALJNI PRIKAZ'!L496+'[1]DETALJNI PRIKAZ'!L526+'[1]DETALJNI PRIKAZ'!L556+'[1]DETALJNI PRIKAZ'!L597+'[1]DETALJNI PRIKAZ'!L627+'[1]DETALJNI PRIKAZ'!L657+'[1]DETALJNI PRIKAZ'!L687+'[1]DETALJNI PRIKAZ'!L717+'[1]DETALJNI PRIKAZ'!L767+'[1]DETALJNI PRIKAZ'!L797+'[1]DETALJNI PRIKAZ'!L832+'[1]DETALJNI PRIKAZ'!L872+'[1]DETALJNI PRIKAZ'!L902+'[1]DETALJNI PRIKAZ'!L932+'[1]DETALJNI PRIKAZ'!L990+'[1]DETALJNI PRIKAZ'!L1023+'[1]DETALJNI PRIKAZ'!L1055+'[1]DETALJNI PRIKAZ'!L1085+'[1]DETALJNI PRIKAZ'!L1115+'[1]DETALJNI PRIKAZ'!L1146+'[1]DETALJNI PRIKAZ'!L1188+'[1]DETALJNI PRIKAZ'!L1218+'[1]DETALJNI PRIKAZ'!L1250+'[1]DETALJNI PRIKAZ'!L1280+'[1]DETALJNI PRIKAZ'!L1310+'[1]DETALJNI PRIKAZ'!L1340+'[1]DETALJNI PRIKAZ'!L1370+'[1]DETALJNI PRIKAZ'!L1400+'[1]DETALJNI PRIKAZ'!L1430</f>
        <v>#REF!</v>
      </c>
      <c r="O22" s="25"/>
    </row>
    <row r="23" spans="1:15" ht="12" customHeight="1" hidden="1">
      <c r="A23" s="33"/>
      <c r="B23" s="23" t="s">
        <v>24</v>
      </c>
      <c r="C23" s="33">
        <v>821400</v>
      </c>
      <c r="D23" s="24" t="e">
        <f>'[1]DETALJNI PRIKAZ'!K25+'[1]DETALJNI PRIKAZ'!K56+'[1]DETALJNI PRIKAZ'!K89+'[1]DETALJNI PRIKAZ'!K124+'[1]DETALJNI PRIKAZ'!K159+'[1]DETALJNI PRIKAZ'!K188+'[1]DETALJNI PRIKAZ'!K218+'[1]DETALJNI PRIKAZ'!K248+'[1]DETALJNI PRIKAZ'!K278+'[1]DETALJNI PRIKAZ'!K308+'[1]DETALJNI PRIKAZ'!K337+'[1]DETALJNI PRIKAZ'!K367+'[1]DETALJNI PRIKAZ'!K403+'[1]DETALJNI PRIKAZ'!K433+'[1]DETALJNI PRIKAZ'!K465+'[1]DETALJNI PRIKAZ'!K497+'[1]DETALJNI PRIKAZ'!K527+'[1]DETALJNI PRIKAZ'!K557+'[1]DETALJNI PRIKAZ'!K598+'[1]DETALJNI PRIKAZ'!K628+'[1]DETALJNI PRIKAZ'!K658+'[1]DETALJNI PRIKAZ'!K688+'[1]DETALJNI PRIKAZ'!K718+'[1]DETALJNI PRIKAZ'!K768+'[1]DETALJNI PRIKAZ'!K798+'[1]DETALJNI PRIKAZ'!K833+'[1]DETALJNI PRIKAZ'!K873+'[1]DETALJNI PRIKAZ'!K903+'[1]DETALJNI PRIKAZ'!K933+'[1]DETALJNI PRIKAZ'!K991+'[1]DETALJNI PRIKAZ'!K1024+'[1]DETALJNI PRIKAZ'!K1056+'[1]DETALJNI PRIKAZ'!K1086+'[1]DETALJNI PRIKAZ'!K1116+'[1]DETALJNI PRIKAZ'!K1147+'[1]DETALJNI PRIKAZ'!K1189+'[1]DETALJNI PRIKAZ'!K1219+'[1]DETALJNI PRIKAZ'!K1251+'[1]DETALJNI PRIKAZ'!K1281+'[1]DETALJNI PRIKAZ'!K1311+'[1]DETALJNI PRIKAZ'!K1341+'[1]DETALJNI PRIKAZ'!K1371+'[1]DETALJNI PRIKAZ'!K1401+'[1]DETALJNI PRIKAZ'!K1431</f>
        <v>#REF!</v>
      </c>
      <c r="E23" s="24"/>
      <c r="F23" s="24"/>
      <c r="G23" s="24"/>
      <c r="H23" s="24"/>
      <c r="I23" s="24"/>
      <c r="J23" s="24"/>
      <c r="K23" s="24"/>
      <c r="L23" s="24"/>
      <c r="M23" s="24"/>
      <c r="N23" s="24" t="e">
        <f>'[1]DETALJNI PRIKAZ'!L25+'[1]DETALJNI PRIKAZ'!L56+'[1]DETALJNI PRIKAZ'!L89+'[1]DETALJNI PRIKAZ'!L124+'[1]DETALJNI PRIKAZ'!L159+'[1]DETALJNI PRIKAZ'!L188+'[1]DETALJNI PRIKAZ'!L218+'[1]DETALJNI PRIKAZ'!L248+'[1]DETALJNI PRIKAZ'!L278+'[1]DETALJNI PRIKAZ'!L308+'[1]DETALJNI PRIKAZ'!L337+'[1]DETALJNI PRIKAZ'!L367+'[1]DETALJNI PRIKAZ'!L403+'[1]DETALJNI PRIKAZ'!L433+'[1]DETALJNI PRIKAZ'!L465+'[1]DETALJNI PRIKAZ'!L497+'[1]DETALJNI PRIKAZ'!L527+'[1]DETALJNI PRIKAZ'!L557+'[1]DETALJNI PRIKAZ'!L598+'[1]DETALJNI PRIKAZ'!L628+'[1]DETALJNI PRIKAZ'!L658+'[1]DETALJNI PRIKAZ'!L688+'[1]DETALJNI PRIKAZ'!L718+'[1]DETALJNI PRIKAZ'!L768+'[1]DETALJNI PRIKAZ'!L798+'[1]DETALJNI PRIKAZ'!L833+'[1]DETALJNI PRIKAZ'!L873+'[1]DETALJNI PRIKAZ'!L903+'[1]DETALJNI PRIKAZ'!L933+'[1]DETALJNI PRIKAZ'!L991+'[1]DETALJNI PRIKAZ'!L1024+'[1]DETALJNI PRIKAZ'!L1056+'[1]DETALJNI PRIKAZ'!L1086+'[1]DETALJNI PRIKAZ'!L1116+'[1]DETALJNI PRIKAZ'!L1147+'[1]DETALJNI PRIKAZ'!L1189+'[1]DETALJNI PRIKAZ'!L1219+'[1]DETALJNI PRIKAZ'!L1251+'[1]DETALJNI PRIKAZ'!L1281+'[1]DETALJNI PRIKAZ'!L1311+'[1]DETALJNI PRIKAZ'!L1341+'[1]DETALJNI PRIKAZ'!L1371+'[1]DETALJNI PRIKAZ'!L1401+'[1]DETALJNI PRIKAZ'!L1431</f>
        <v>#REF!</v>
      </c>
      <c r="O23" s="25"/>
    </row>
    <row r="24" spans="1:15" ht="12" customHeight="1" hidden="1">
      <c r="A24" s="33"/>
      <c r="B24" s="23" t="s">
        <v>25</v>
      </c>
      <c r="C24" s="33">
        <v>821600</v>
      </c>
      <c r="D24" s="24" t="e">
        <f>'[1]DETALJNI PRIKAZ'!K26+'[1]DETALJNI PRIKAZ'!K57+'[1]DETALJNI PRIKAZ'!K90+'[1]DETALJNI PRIKAZ'!K125+'[1]DETALJNI PRIKAZ'!K160+'[1]DETALJNI PRIKAZ'!K189+'[1]DETALJNI PRIKAZ'!K219+'[1]DETALJNI PRIKAZ'!K249+'[1]DETALJNI PRIKAZ'!K279+'[1]DETALJNI PRIKAZ'!K309+'[1]DETALJNI PRIKAZ'!K338+'[1]DETALJNI PRIKAZ'!K368+'[1]DETALJNI PRIKAZ'!K404+'[1]DETALJNI PRIKAZ'!K434+'[1]DETALJNI PRIKAZ'!K466+'[1]DETALJNI PRIKAZ'!K498+'[1]DETALJNI PRIKAZ'!K528+'[1]DETALJNI PRIKAZ'!K558+'[1]DETALJNI PRIKAZ'!K599+'[1]DETALJNI PRIKAZ'!K629+'[1]DETALJNI PRIKAZ'!K659+'[1]DETALJNI PRIKAZ'!K689+'[1]DETALJNI PRIKAZ'!K719+'[1]DETALJNI PRIKAZ'!K769+'[1]DETALJNI PRIKAZ'!K799+'[1]DETALJNI PRIKAZ'!K834+'[1]DETALJNI PRIKAZ'!K874+'[1]DETALJNI PRIKAZ'!K904+'[1]DETALJNI PRIKAZ'!K934+'[1]DETALJNI PRIKAZ'!K992+'[1]DETALJNI PRIKAZ'!K1025+'[1]DETALJNI PRIKAZ'!K1057+'[1]DETALJNI PRIKAZ'!K1087+'[1]DETALJNI PRIKAZ'!K1117+'[1]DETALJNI PRIKAZ'!K1148+'[1]DETALJNI PRIKAZ'!K1190+'[1]DETALJNI PRIKAZ'!K1220+'[1]DETALJNI PRIKAZ'!K1252+'[1]DETALJNI PRIKAZ'!K1282+'[1]DETALJNI PRIKAZ'!K1312+'[1]DETALJNI PRIKAZ'!K1342+'[1]DETALJNI PRIKAZ'!K1372+'[1]DETALJNI PRIKAZ'!K1402+'[1]DETALJNI PRIKAZ'!K1432</f>
        <v>#REF!</v>
      </c>
      <c r="E24" s="24"/>
      <c r="F24" s="24"/>
      <c r="G24" s="24"/>
      <c r="H24" s="24"/>
      <c r="I24" s="24"/>
      <c r="J24" s="24"/>
      <c r="K24" s="24"/>
      <c r="L24" s="24"/>
      <c r="M24" s="24"/>
      <c r="N24" s="24" t="e">
        <f>'[1]DETALJNI PRIKAZ'!L26+'[1]DETALJNI PRIKAZ'!L57+'[1]DETALJNI PRIKAZ'!L90+'[1]DETALJNI PRIKAZ'!L125+'[1]DETALJNI PRIKAZ'!L160+'[1]DETALJNI PRIKAZ'!L189+'[1]DETALJNI PRIKAZ'!L219+'[1]DETALJNI PRIKAZ'!L249+'[1]DETALJNI PRIKAZ'!L279+'[1]DETALJNI PRIKAZ'!L309+'[1]DETALJNI PRIKAZ'!L338+'[1]DETALJNI PRIKAZ'!L368+'[1]DETALJNI PRIKAZ'!L404+'[1]DETALJNI PRIKAZ'!L434+'[1]DETALJNI PRIKAZ'!L466+'[1]DETALJNI PRIKAZ'!L498+'[1]DETALJNI PRIKAZ'!L528+'[1]DETALJNI PRIKAZ'!L558+'[1]DETALJNI PRIKAZ'!L599+'[1]DETALJNI PRIKAZ'!L629+'[1]DETALJNI PRIKAZ'!L659+'[1]DETALJNI PRIKAZ'!L689+'[1]DETALJNI PRIKAZ'!L719+'[1]DETALJNI PRIKAZ'!L769+'[1]DETALJNI PRIKAZ'!L799+'[1]DETALJNI PRIKAZ'!L834+'[1]DETALJNI PRIKAZ'!L874+'[1]DETALJNI PRIKAZ'!L904+'[1]DETALJNI PRIKAZ'!L934+'[1]DETALJNI PRIKAZ'!L992+'[1]DETALJNI PRIKAZ'!L1025+'[1]DETALJNI PRIKAZ'!L1057+'[1]DETALJNI PRIKAZ'!L1087+'[1]DETALJNI PRIKAZ'!L1117+'[1]DETALJNI PRIKAZ'!L1148+'[1]DETALJNI PRIKAZ'!L1190+'[1]DETALJNI PRIKAZ'!L1220+'[1]DETALJNI PRIKAZ'!L1252+'[1]DETALJNI PRIKAZ'!L1282+'[1]DETALJNI PRIKAZ'!L1312+'[1]DETALJNI PRIKAZ'!L1342+'[1]DETALJNI PRIKAZ'!L1372+'[1]DETALJNI PRIKAZ'!L1402+'[1]DETALJNI PRIKAZ'!L1432</f>
        <v>#REF!</v>
      </c>
      <c r="O24" s="25"/>
    </row>
    <row r="25" spans="1:17" s="21" customFormat="1" ht="12" customHeight="1" hidden="1">
      <c r="A25" s="31"/>
      <c r="B25" s="32" t="s">
        <v>26</v>
      </c>
      <c r="C25" s="31"/>
      <c r="D25" s="17">
        <f>'[1]DETALJNI PRIKAZ'!K27+'[1]DETALJNI PRIKAZ'!K58+'[1]DETALJNI PRIKAZ'!K91+'[1]DETALJNI PRIKAZ'!K126+'[1]DETALJNI PRIKAZ'!K161+'[1]DETALJNI PRIKAZ'!K190+'[1]DETALJNI PRIKAZ'!K220+'[1]DETALJNI PRIKAZ'!K250+'[1]DETALJNI PRIKAZ'!K280+'[1]DETALJNI PRIKAZ'!K310+'[1]DETALJNI PRIKAZ'!K339+'[1]DETALJNI PRIKAZ'!K369+'[1]DETALJNI PRIKAZ'!K405+'[1]DETALJNI PRIKAZ'!K435+'[1]DETALJNI PRIKAZ'!K467+'[1]DETALJNI PRIKAZ'!K499+'[1]DETALJNI PRIKAZ'!K529+'[1]DETALJNI PRIKAZ'!K559+'[1]DETALJNI PRIKAZ'!K600+'[1]DETALJNI PRIKAZ'!K630+'[1]DETALJNI PRIKAZ'!K660+'[1]DETALJNI PRIKAZ'!K690+'[1]DETALJNI PRIKAZ'!K720+'[1]DETALJNI PRIKAZ'!K770+'[1]DETALJNI PRIKAZ'!K800+'[1]DETALJNI PRIKAZ'!K835+'[1]DETALJNI PRIKAZ'!K875+'[1]DETALJNI PRIKAZ'!K905+'[1]DETALJNI PRIKAZ'!K935+'[1]DETALJNI PRIKAZ'!K993+'[1]DETALJNI PRIKAZ'!K1026+'[1]DETALJNI PRIKAZ'!K1058+'[1]DETALJNI PRIKAZ'!K1088+'[1]DETALJNI PRIKAZ'!K1118+'[1]DETALJNI PRIKAZ'!K1149+'[1]DETALJNI PRIKAZ'!K1191+'[1]DETALJNI PRIKAZ'!K1221+'[1]DETALJNI PRIKAZ'!K1253+'[1]DETALJNI PRIKAZ'!K1283+'[1]DETALJNI PRIKAZ'!K1313+'[1]DETALJNI PRIKAZ'!K1343+'[1]DETALJNI PRIKAZ'!K1373+'[1]DETALJNI PRIKAZ'!K1403+'[1]DETALJNI PRIKAZ'!K1433</f>
        <v>3030000</v>
      </c>
      <c r="E25" s="17"/>
      <c r="F25" s="17"/>
      <c r="G25" s="17"/>
      <c r="H25" s="17"/>
      <c r="I25" s="17"/>
      <c r="J25" s="17"/>
      <c r="K25" s="17"/>
      <c r="L25" s="17"/>
      <c r="M25" s="17"/>
      <c r="N25" s="17" t="e">
        <f>'[1]DETALJNI PRIKAZ'!L27+'[1]DETALJNI PRIKAZ'!L58+'[1]DETALJNI PRIKAZ'!L91+'[1]DETALJNI PRIKAZ'!L126+'[1]DETALJNI PRIKAZ'!L161+'[1]DETALJNI PRIKAZ'!L190+'[1]DETALJNI PRIKAZ'!L220+'[1]DETALJNI PRIKAZ'!L250+'[1]DETALJNI PRIKAZ'!L280+'[1]DETALJNI PRIKAZ'!L310+'[1]DETALJNI PRIKAZ'!L339+'[1]DETALJNI PRIKAZ'!L369+'[1]DETALJNI PRIKAZ'!L405+'[1]DETALJNI PRIKAZ'!L435+'[1]DETALJNI PRIKAZ'!L467+'[1]DETALJNI PRIKAZ'!L499+'[1]DETALJNI PRIKAZ'!L529+'[1]DETALJNI PRIKAZ'!L559+'[1]DETALJNI PRIKAZ'!L600+'[1]DETALJNI PRIKAZ'!L630+'[1]DETALJNI PRIKAZ'!L660+'[1]DETALJNI PRIKAZ'!L690+'[1]DETALJNI PRIKAZ'!L720+'[1]DETALJNI PRIKAZ'!L770+'[1]DETALJNI PRIKAZ'!L800+'[1]DETALJNI PRIKAZ'!L835+'[1]DETALJNI PRIKAZ'!L875+'[1]DETALJNI PRIKAZ'!L905+'[1]DETALJNI PRIKAZ'!L935+'[1]DETALJNI PRIKAZ'!L993+'[1]DETALJNI PRIKAZ'!L1026+'[1]DETALJNI PRIKAZ'!L1058+'[1]DETALJNI PRIKAZ'!L1088+'[1]DETALJNI PRIKAZ'!L1118+'[1]DETALJNI PRIKAZ'!L1149+'[1]DETALJNI PRIKAZ'!L1191+'[1]DETALJNI PRIKAZ'!L1221+'[1]DETALJNI PRIKAZ'!L1253+'[1]DETALJNI PRIKAZ'!L1283+'[1]DETALJNI PRIKAZ'!L1313+'[1]DETALJNI PRIKAZ'!L1343+'[1]DETALJNI PRIKAZ'!L1373+'[1]DETALJNI PRIKAZ'!L1403+'[1]DETALJNI PRIKAZ'!L1433</f>
        <v>#REF!</v>
      </c>
      <c r="O25" s="18"/>
      <c r="P25" s="19"/>
      <c r="Q25" s="20"/>
    </row>
    <row r="26" spans="1:17" s="21" customFormat="1" ht="12" customHeight="1" hidden="1">
      <c r="A26" s="31"/>
      <c r="B26" s="34" t="s">
        <v>27</v>
      </c>
      <c r="C26" s="31"/>
      <c r="D26" s="17" t="e">
        <f>'[1]DETALJNI PRIKAZ'!K63+'[1]DETALJNI PRIKAZ'!K437+'[1]DETALJNI PRIKAZ'!K570+'[1]DETALJNI PRIKAZ'!K737+'[1]DETALJNI PRIKAZ'!K846+'[1]DETALJNI PRIKAZ'!K959+'[1]DETALJNI PRIKAZ'!K1533</f>
        <v>#REF!</v>
      </c>
      <c r="E26" s="17"/>
      <c r="F26" s="17"/>
      <c r="G26" s="17"/>
      <c r="H26" s="17"/>
      <c r="I26" s="17"/>
      <c r="J26" s="17"/>
      <c r="K26" s="17"/>
      <c r="L26" s="17"/>
      <c r="M26" s="17"/>
      <c r="N26" s="17" t="e">
        <f>'[1]DETALJNI PRIKAZ'!L63+'[1]DETALJNI PRIKAZ'!L437+'[1]DETALJNI PRIKAZ'!L570+'[1]DETALJNI PRIKAZ'!L737+'[1]DETALJNI PRIKAZ'!L846+'[1]DETALJNI PRIKAZ'!L959+'[1]DETALJNI PRIKAZ'!L1533</f>
        <v>#REF!</v>
      </c>
      <c r="O26" s="18"/>
      <c r="P26" s="19"/>
      <c r="Q26" s="20"/>
    </row>
    <row r="27" spans="1:15" ht="12" customHeight="1" hidden="1">
      <c r="A27" s="31"/>
      <c r="B27" s="32" t="s">
        <v>28</v>
      </c>
      <c r="C27" s="31"/>
      <c r="D27" s="24" t="e">
        <f>SUM(D7+D19+D26)</f>
        <v>#REF!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/>
    </row>
    <row r="28" spans="1:15" ht="12" customHeight="1" hidden="1">
      <c r="A28" s="31"/>
      <c r="B28" s="32" t="s">
        <v>29</v>
      </c>
      <c r="C28" s="31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/>
    </row>
    <row r="29" spans="1:15" ht="12" customHeight="1" hidden="1">
      <c r="A29" s="31"/>
      <c r="B29" s="32" t="s">
        <v>30</v>
      </c>
      <c r="C29" s="31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</row>
    <row r="30" spans="1:15" ht="12" customHeight="1" hidden="1">
      <c r="A30" s="38"/>
      <c r="B30" s="39" t="s">
        <v>31</v>
      </c>
      <c r="C30" s="38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/>
    </row>
    <row r="31" spans="1:15" ht="12" customHeight="1" hidden="1">
      <c r="A31" s="38"/>
      <c r="B31" s="39" t="s">
        <v>32</v>
      </c>
      <c r="C31" s="38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/>
    </row>
    <row r="32" spans="1:15" ht="12" customHeight="1" hidden="1">
      <c r="A32" s="41"/>
      <c r="B32" s="42" t="s">
        <v>33</v>
      </c>
      <c r="C32" s="41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</row>
    <row r="33" spans="1:17" s="43" customFormat="1" ht="14.25" customHeight="1" hidden="1">
      <c r="A33" s="194"/>
      <c r="B33" s="194"/>
      <c r="C33" s="194"/>
      <c r="O33" s="44"/>
      <c r="P33" s="45"/>
      <c r="Q33" s="44"/>
    </row>
    <row r="34" spans="1:14" s="44" customFormat="1" ht="33" customHeight="1">
      <c r="A34" s="174" t="s">
        <v>82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</row>
    <row r="35" spans="1:14" s="44" customFormat="1" ht="26.25" customHeight="1">
      <c r="A35" s="176" t="s">
        <v>88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</row>
    <row r="36" spans="1:14" s="44" customFormat="1" ht="9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</row>
    <row r="37" spans="1:16" s="44" customFormat="1" ht="4.5" customHeight="1">
      <c r="A37" s="199"/>
      <c r="B37" s="199"/>
      <c r="C37" s="199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46"/>
      <c r="P37" s="45"/>
    </row>
    <row r="38" spans="1:16" s="110" customFormat="1" ht="16.5" customHeight="1" thickBot="1">
      <c r="A38" s="174" t="s">
        <v>83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08"/>
      <c r="P38" s="109"/>
    </row>
    <row r="39" spans="1:47" s="44" customFormat="1" ht="12.75" customHeight="1">
      <c r="A39" s="168" t="s">
        <v>34</v>
      </c>
      <c r="B39" s="171" t="s">
        <v>0</v>
      </c>
      <c r="C39" s="168" t="s">
        <v>35</v>
      </c>
      <c r="D39" s="195" t="s">
        <v>98</v>
      </c>
      <c r="E39" s="195" t="s">
        <v>91</v>
      </c>
      <c r="F39" s="200" t="s">
        <v>96</v>
      </c>
      <c r="G39" s="207" t="s">
        <v>84</v>
      </c>
      <c r="H39" s="207"/>
      <c r="I39" s="207"/>
      <c r="J39" s="207"/>
      <c r="K39" s="207"/>
      <c r="L39" s="207"/>
      <c r="M39" s="207"/>
      <c r="N39" s="207"/>
      <c r="O39" s="208"/>
      <c r="P39" s="190" t="s">
        <v>4</v>
      </c>
      <c r="Q39" s="47"/>
      <c r="R39" s="45"/>
      <c r="W39" s="137"/>
      <c r="AU39" s="137"/>
    </row>
    <row r="40" spans="1:47" s="43" customFormat="1" ht="36" customHeight="1" thickBot="1">
      <c r="A40" s="169"/>
      <c r="B40" s="172"/>
      <c r="C40" s="169"/>
      <c r="D40" s="196"/>
      <c r="E40" s="196"/>
      <c r="F40" s="201"/>
      <c r="G40" s="209"/>
      <c r="H40" s="209"/>
      <c r="I40" s="209"/>
      <c r="J40" s="209"/>
      <c r="K40" s="209"/>
      <c r="L40" s="209"/>
      <c r="M40" s="209"/>
      <c r="N40" s="209"/>
      <c r="O40" s="210"/>
      <c r="P40" s="191"/>
      <c r="Q40" s="5"/>
      <c r="R40" s="45"/>
      <c r="S40" s="44"/>
      <c r="W40" s="138"/>
      <c r="AU40" s="138"/>
    </row>
    <row r="41" spans="1:47" ht="52.5" customHeight="1">
      <c r="A41" s="170"/>
      <c r="B41" s="173"/>
      <c r="C41" s="170"/>
      <c r="D41" s="197"/>
      <c r="E41" s="197"/>
      <c r="F41" s="202"/>
      <c r="G41" s="135" t="s">
        <v>75</v>
      </c>
      <c r="H41" s="98" t="s">
        <v>76</v>
      </c>
      <c r="I41" s="130" t="s">
        <v>77</v>
      </c>
      <c r="J41" s="148" t="s">
        <v>75</v>
      </c>
      <c r="K41" s="98" t="s">
        <v>76</v>
      </c>
      <c r="L41" s="98" t="s">
        <v>77</v>
      </c>
      <c r="M41" s="98" t="s">
        <v>78</v>
      </c>
      <c r="N41" s="98" t="s">
        <v>79</v>
      </c>
      <c r="O41" s="98" t="s">
        <v>80</v>
      </c>
      <c r="P41" s="99" t="s">
        <v>36</v>
      </c>
      <c r="Q41" s="5"/>
      <c r="R41" s="2"/>
      <c r="S41" s="1"/>
      <c r="AU41" s="139"/>
    </row>
    <row r="42" spans="1:47" ht="18.75" customHeight="1" thickBot="1">
      <c r="A42" s="12"/>
      <c r="B42" s="13">
        <v>1</v>
      </c>
      <c r="C42" s="12">
        <v>2</v>
      </c>
      <c r="D42" s="12" t="s">
        <v>92</v>
      </c>
      <c r="E42" s="12">
        <v>4</v>
      </c>
      <c r="F42" s="133" t="s">
        <v>93</v>
      </c>
      <c r="G42" s="136">
        <v>6</v>
      </c>
      <c r="H42" s="14">
        <v>7</v>
      </c>
      <c r="I42" s="131">
        <v>8</v>
      </c>
      <c r="J42" s="100">
        <v>10</v>
      </c>
      <c r="K42" s="14">
        <v>11</v>
      </c>
      <c r="L42" s="14">
        <v>12</v>
      </c>
      <c r="M42" s="14">
        <v>13</v>
      </c>
      <c r="N42" s="14">
        <v>14</v>
      </c>
      <c r="O42" s="14">
        <v>15</v>
      </c>
      <c r="P42" s="100">
        <v>8</v>
      </c>
      <c r="Q42" s="11"/>
      <c r="R42" s="2"/>
      <c r="S42" s="1"/>
      <c r="AU42" s="139"/>
    </row>
    <row r="43" spans="1:47" ht="12.75">
      <c r="A43" s="48" t="s">
        <v>37</v>
      </c>
      <c r="B43" s="49" t="s">
        <v>7</v>
      </c>
      <c r="C43" s="15"/>
      <c r="D43" s="141">
        <f>SUM(D44:D54)</f>
        <v>0</v>
      </c>
      <c r="E43" s="141">
        <f>SUM(E44:E54)</f>
        <v>0</v>
      </c>
      <c r="F43" s="35">
        <f>SUM(F44:F54)</f>
        <v>0</v>
      </c>
      <c r="G43" s="35">
        <f aca="true" t="shared" si="0" ref="G43:O43">SUM(G44:G54)</f>
        <v>0</v>
      </c>
      <c r="H43" s="35">
        <f t="shared" si="0"/>
        <v>0</v>
      </c>
      <c r="I43" s="17">
        <f t="shared" si="0"/>
        <v>0</v>
      </c>
      <c r="J43" s="149">
        <f t="shared" si="0"/>
        <v>0</v>
      </c>
      <c r="K43" s="35">
        <f t="shared" si="0"/>
        <v>0</v>
      </c>
      <c r="L43" s="35">
        <f t="shared" si="0"/>
        <v>0</v>
      </c>
      <c r="M43" s="35">
        <f t="shared" si="0"/>
        <v>0</v>
      </c>
      <c r="N43" s="35">
        <f t="shared" si="0"/>
        <v>0</v>
      </c>
      <c r="O43" s="67">
        <f t="shared" si="0"/>
        <v>0</v>
      </c>
      <c r="P43" s="101" t="e">
        <f>SUM(F43/#REF!)*100</f>
        <v>#REF!</v>
      </c>
      <c r="Q43" s="11"/>
      <c r="R43" s="2"/>
      <c r="S43" s="1"/>
      <c r="AU43" s="139"/>
    </row>
    <row r="44" spans="1:47" ht="12.75">
      <c r="A44" s="50">
        <v>1</v>
      </c>
      <c r="B44" s="51" t="s">
        <v>38</v>
      </c>
      <c r="C44" s="22">
        <v>611100</v>
      </c>
      <c r="D44" s="142"/>
      <c r="E44" s="142"/>
      <c r="F44" s="52">
        <f aca="true" t="shared" si="1" ref="F44:F54">SUM(G44:O44)</f>
        <v>0</v>
      </c>
      <c r="G44" s="52"/>
      <c r="H44" s="52"/>
      <c r="I44" s="24"/>
      <c r="J44" s="150"/>
      <c r="K44" s="52"/>
      <c r="L44" s="52"/>
      <c r="M44" s="52"/>
      <c r="N44" s="52"/>
      <c r="O44" s="53"/>
      <c r="P44" s="102" t="e">
        <f>SUM(F44/#REF!)*100</f>
        <v>#REF!</v>
      </c>
      <c r="Q44" s="18"/>
      <c r="R44" s="2"/>
      <c r="S44" s="1"/>
      <c r="AU44" s="139"/>
    </row>
    <row r="45" spans="1:47" ht="12.75">
      <c r="A45" s="56">
        <v>2</v>
      </c>
      <c r="B45" s="57" t="s">
        <v>39</v>
      </c>
      <c r="C45" s="29">
        <v>611200</v>
      </c>
      <c r="D45" s="143"/>
      <c r="E45" s="143"/>
      <c r="F45" s="52">
        <f t="shared" si="1"/>
        <v>0</v>
      </c>
      <c r="G45" s="52"/>
      <c r="H45" s="52"/>
      <c r="I45" s="24"/>
      <c r="J45" s="150"/>
      <c r="K45" s="52"/>
      <c r="L45" s="52"/>
      <c r="M45" s="52"/>
      <c r="N45" s="52"/>
      <c r="O45" s="53"/>
      <c r="P45" s="102" t="e">
        <f>SUM(F45/#REF!)*100</f>
        <v>#REF!</v>
      </c>
      <c r="Q45" s="25"/>
      <c r="R45" s="54">
        <v>431594414.0836363</v>
      </c>
      <c r="S45" s="55">
        <f>+R45/1.04</f>
        <v>414994628.92657334</v>
      </c>
      <c r="AU45" s="139"/>
    </row>
    <row r="46" spans="1:47" ht="12.75">
      <c r="A46" s="56">
        <v>3</v>
      </c>
      <c r="B46" s="57" t="s">
        <v>10</v>
      </c>
      <c r="C46" s="29">
        <v>613100</v>
      </c>
      <c r="D46" s="143"/>
      <c r="E46" s="143"/>
      <c r="F46" s="52">
        <f t="shared" si="1"/>
        <v>0</v>
      </c>
      <c r="G46" s="52"/>
      <c r="H46" s="52"/>
      <c r="I46" s="24"/>
      <c r="J46" s="150"/>
      <c r="K46" s="52"/>
      <c r="L46" s="52"/>
      <c r="M46" s="52"/>
      <c r="N46" s="52"/>
      <c r="O46" s="53"/>
      <c r="P46" s="102" t="e">
        <f>SUM(F46/#REF!)*100</f>
        <v>#REF!</v>
      </c>
      <c r="Q46" s="25"/>
      <c r="R46" s="2"/>
      <c r="S46" s="1">
        <f>+S45*1.035</f>
        <v>429519440.93900335</v>
      </c>
      <c r="AU46" s="139"/>
    </row>
    <row r="47" spans="1:47" ht="12.75">
      <c r="A47" s="56">
        <v>4</v>
      </c>
      <c r="B47" s="57" t="s">
        <v>11</v>
      </c>
      <c r="C47" s="29">
        <v>613200</v>
      </c>
      <c r="D47" s="143"/>
      <c r="E47" s="143"/>
      <c r="F47" s="52">
        <f t="shared" si="1"/>
        <v>0</v>
      </c>
      <c r="G47" s="52"/>
      <c r="H47" s="52"/>
      <c r="I47" s="24"/>
      <c r="J47" s="150"/>
      <c r="K47" s="52"/>
      <c r="L47" s="52"/>
      <c r="M47" s="52"/>
      <c r="N47" s="52"/>
      <c r="O47" s="53"/>
      <c r="P47" s="102" t="e">
        <f>SUM(F47/#REF!)*100</f>
        <v>#REF!</v>
      </c>
      <c r="Q47" s="25"/>
      <c r="R47" s="2">
        <v>456390711</v>
      </c>
      <c r="S47" s="1"/>
      <c r="AU47" s="139"/>
    </row>
    <row r="48" spans="1:47" ht="12.75">
      <c r="A48" s="56">
        <v>5</v>
      </c>
      <c r="B48" s="57" t="s">
        <v>12</v>
      </c>
      <c r="C48" s="29">
        <v>613300</v>
      </c>
      <c r="D48" s="143"/>
      <c r="E48" s="143"/>
      <c r="F48" s="52">
        <f t="shared" si="1"/>
        <v>0</v>
      </c>
      <c r="G48" s="52"/>
      <c r="H48" s="52"/>
      <c r="I48" s="24"/>
      <c r="J48" s="150"/>
      <c r="K48" s="52"/>
      <c r="L48" s="52"/>
      <c r="M48" s="52"/>
      <c r="N48" s="52"/>
      <c r="O48" s="53"/>
      <c r="P48" s="102" t="e">
        <f>SUM(F48/#REF!)*100</f>
        <v>#REF!</v>
      </c>
      <c r="Q48" s="25"/>
      <c r="R48" s="54">
        <f>+R47-F44</f>
        <v>456390711</v>
      </c>
      <c r="S48" s="1"/>
      <c r="AU48" s="139"/>
    </row>
    <row r="49" spans="1:47" ht="12.75">
      <c r="A49" s="56">
        <v>6</v>
      </c>
      <c r="B49" s="57" t="s">
        <v>40</v>
      </c>
      <c r="C49" s="29">
        <v>613400</v>
      </c>
      <c r="D49" s="143"/>
      <c r="E49" s="143"/>
      <c r="F49" s="52">
        <f t="shared" si="1"/>
        <v>0</v>
      </c>
      <c r="G49" s="52"/>
      <c r="H49" s="52"/>
      <c r="I49" s="24"/>
      <c r="J49" s="150"/>
      <c r="K49" s="52"/>
      <c r="L49" s="52"/>
      <c r="M49" s="52"/>
      <c r="N49" s="52"/>
      <c r="O49" s="53"/>
      <c r="P49" s="102" t="e">
        <f>SUM(F49/#REF!)*100</f>
        <v>#REF!</v>
      </c>
      <c r="Q49" s="25"/>
      <c r="R49" s="58">
        <f>R48/R47</f>
        <v>1</v>
      </c>
      <c r="S49" s="1"/>
      <c r="AU49" s="139"/>
    </row>
    <row r="50" spans="1:47" ht="12.75">
      <c r="A50" s="56">
        <v>7</v>
      </c>
      <c r="B50" s="57" t="s">
        <v>41</v>
      </c>
      <c r="C50" s="29">
        <v>613500</v>
      </c>
      <c r="D50" s="143"/>
      <c r="E50" s="143"/>
      <c r="F50" s="52">
        <f t="shared" si="1"/>
        <v>0</v>
      </c>
      <c r="G50" s="52"/>
      <c r="H50" s="52"/>
      <c r="I50" s="24"/>
      <c r="J50" s="150"/>
      <c r="K50" s="52"/>
      <c r="L50" s="52"/>
      <c r="M50" s="52"/>
      <c r="N50" s="52"/>
      <c r="O50" s="53"/>
      <c r="P50" s="102" t="e">
        <f>SUM(F50/#REF!)*100</f>
        <v>#REF!</v>
      </c>
      <c r="Q50" s="25"/>
      <c r="R50" s="2" t="e">
        <f>R48/F44</f>
        <v>#DIV/0!</v>
      </c>
      <c r="S50" s="1"/>
      <c r="AU50" s="139"/>
    </row>
    <row r="51" spans="1:47" ht="12.75">
      <c r="A51" s="56">
        <v>8</v>
      </c>
      <c r="B51" s="57" t="s">
        <v>15</v>
      </c>
      <c r="C51" s="29">
        <v>613600</v>
      </c>
      <c r="D51" s="143"/>
      <c r="E51" s="143"/>
      <c r="F51" s="52">
        <f t="shared" si="1"/>
        <v>0</v>
      </c>
      <c r="G51" s="52"/>
      <c r="H51" s="52"/>
      <c r="I51" s="24"/>
      <c r="J51" s="150"/>
      <c r="K51" s="52"/>
      <c r="L51" s="52"/>
      <c r="M51" s="52"/>
      <c r="N51" s="52"/>
      <c r="O51" s="53"/>
      <c r="P51" s="102" t="e">
        <f>SUM(F51/#REF!)*100</f>
        <v>#REF!</v>
      </c>
      <c r="Q51" s="25"/>
      <c r="R51" s="2"/>
      <c r="S51" s="1"/>
      <c r="AU51" s="139"/>
    </row>
    <row r="52" spans="1:47" ht="12.75">
      <c r="A52" s="56">
        <v>9</v>
      </c>
      <c r="B52" s="57" t="s">
        <v>16</v>
      </c>
      <c r="C52" s="29">
        <v>613700</v>
      </c>
      <c r="D52" s="143"/>
      <c r="E52" s="143"/>
      <c r="F52" s="52">
        <f t="shared" si="1"/>
        <v>0</v>
      </c>
      <c r="G52" s="52"/>
      <c r="H52" s="52"/>
      <c r="I52" s="24"/>
      <c r="J52" s="150"/>
      <c r="K52" s="52"/>
      <c r="L52" s="52"/>
      <c r="M52" s="52"/>
      <c r="N52" s="52"/>
      <c r="O52" s="53"/>
      <c r="P52" s="102" t="e">
        <f>SUM(F52/#REF!)*100</f>
        <v>#REF!</v>
      </c>
      <c r="Q52" s="25"/>
      <c r="R52" s="2"/>
      <c r="S52" s="1"/>
      <c r="V52" s="59">
        <f>+F44+V57</f>
        <v>0</v>
      </c>
      <c r="AU52" s="139"/>
    </row>
    <row r="53" spans="1:47" ht="13.5" thickBot="1">
      <c r="A53" s="56">
        <v>10</v>
      </c>
      <c r="B53" s="57" t="s">
        <v>17</v>
      </c>
      <c r="C53" s="29">
        <v>613800</v>
      </c>
      <c r="D53" s="143"/>
      <c r="E53" s="143"/>
      <c r="F53" s="52">
        <f t="shared" si="1"/>
        <v>0</v>
      </c>
      <c r="G53" s="52"/>
      <c r="H53" s="52"/>
      <c r="I53" s="24"/>
      <c r="J53" s="150"/>
      <c r="K53" s="52"/>
      <c r="L53" s="52"/>
      <c r="M53" s="52"/>
      <c r="N53" s="52"/>
      <c r="O53" s="53"/>
      <c r="P53" s="102" t="e">
        <f>SUM(F53/#REF!)*100</f>
        <v>#REF!</v>
      </c>
      <c r="Q53" s="25"/>
      <c r="R53" s="2"/>
      <c r="S53" s="1"/>
      <c r="AU53" s="139"/>
    </row>
    <row r="54" spans="1:47" ht="13.5" thickBot="1">
      <c r="A54" s="56">
        <v>11</v>
      </c>
      <c r="B54" s="57" t="s">
        <v>18</v>
      </c>
      <c r="C54" s="29">
        <v>613900</v>
      </c>
      <c r="D54" s="143"/>
      <c r="E54" s="143"/>
      <c r="F54" s="52">
        <f t="shared" si="1"/>
        <v>0</v>
      </c>
      <c r="G54" s="52"/>
      <c r="H54" s="52"/>
      <c r="I54" s="24"/>
      <c r="J54" s="150"/>
      <c r="K54" s="52"/>
      <c r="L54" s="52"/>
      <c r="M54" s="52"/>
      <c r="N54" s="52"/>
      <c r="O54" s="53"/>
      <c r="P54" s="102" t="e">
        <f>SUM(F54/#REF!)*100</f>
        <v>#REF!</v>
      </c>
      <c r="Q54" s="60">
        <v>456390710.8600001</v>
      </c>
      <c r="R54" s="2"/>
      <c r="S54" s="1"/>
      <c r="U54" s="61">
        <v>10000000</v>
      </c>
      <c r="V54" s="61">
        <v>25000000</v>
      </c>
      <c r="AU54" s="139"/>
    </row>
    <row r="55" spans="1:47" ht="12.75">
      <c r="A55" s="66" t="s">
        <v>43</v>
      </c>
      <c r="B55" s="34" t="s">
        <v>19</v>
      </c>
      <c r="C55" s="31"/>
      <c r="D55" s="144">
        <f>SUM(D56:D60)</f>
        <v>0</v>
      </c>
      <c r="E55" s="144">
        <f>SUM(E56:E60)</f>
        <v>0</v>
      </c>
      <c r="F55" s="35">
        <f>SUM(F56:F60)</f>
        <v>0</v>
      </c>
      <c r="G55" s="35">
        <f aca="true" t="shared" si="2" ref="G55:N55">SUM(G56:G60)</f>
        <v>0</v>
      </c>
      <c r="H55" s="35">
        <f t="shared" si="2"/>
        <v>0</v>
      </c>
      <c r="I55" s="17">
        <f t="shared" si="2"/>
        <v>0</v>
      </c>
      <c r="J55" s="149">
        <f t="shared" si="2"/>
        <v>0</v>
      </c>
      <c r="K55" s="35">
        <f t="shared" si="2"/>
        <v>0</v>
      </c>
      <c r="L55" s="35">
        <f t="shared" si="2"/>
        <v>0</v>
      </c>
      <c r="M55" s="35">
        <f t="shared" si="2"/>
        <v>0</v>
      </c>
      <c r="N55" s="35">
        <f t="shared" si="2"/>
        <v>0</v>
      </c>
      <c r="O55" s="67">
        <f>SUM(O56:O60)</f>
        <v>0</v>
      </c>
      <c r="P55" s="103" t="e">
        <f>SUM(F55/#REF!)*100</f>
        <v>#REF!</v>
      </c>
      <c r="Q55" s="62">
        <v>415063549.27272725</v>
      </c>
      <c r="R55" s="63" t="s">
        <v>42</v>
      </c>
      <c r="S55" s="64">
        <f>Q54-Q55</f>
        <v>41327161.58727282</v>
      </c>
      <c r="T55" s="65" t="e">
        <f>+S55/F44</f>
        <v>#DIV/0!</v>
      </c>
      <c r="U55" s="65" t="e">
        <f>+(S55-U54)/F44</f>
        <v>#DIV/0!</v>
      </c>
      <c r="V55" s="65" t="e">
        <f>+(S55-V54)/F44</f>
        <v>#DIV/0!</v>
      </c>
      <c r="AU55" s="139"/>
    </row>
    <row r="56" spans="1:47" s="21" customFormat="1" ht="13.5" thickBot="1">
      <c r="A56" s="71">
        <v>1</v>
      </c>
      <c r="B56" s="51" t="s">
        <v>45</v>
      </c>
      <c r="C56" s="33">
        <v>821100</v>
      </c>
      <c r="D56" s="145"/>
      <c r="E56" s="145"/>
      <c r="F56" s="52">
        <f aca="true" t="shared" si="3" ref="F56:F61">SUM(G56:O56)</f>
        <v>0</v>
      </c>
      <c r="G56" s="52"/>
      <c r="H56" s="52"/>
      <c r="I56" s="24"/>
      <c r="J56" s="150"/>
      <c r="K56" s="52"/>
      <c r="L56" s="52"/>
      <c r="M56" s="52"/>
      <c r="N56" s="52"/>
      <c r="O56" s="53"/>
      <c r="P56" s="102" t="e">
        <f>SUM(F56/#REF!)*100</f>
        <v>#REF!</v>
      </c>
      <c r="Q56" s="68">
        <v>418477860</v>
      </c>
      <c r="R56" s="69" t="s">
        <v>44</v>
      </c>
      <c r="S56" s="70">
        <f>Q54-Q56</f>
        <v>37912850.860000074</v>
      </c>
      <c r="AU56" s="140"/>
    </row>
    <row r="57" spans="1:47" ht="13.5" thickBot="1">
      <c r="A57" s="71">
        <v>2</v>
      </c>
      <c r="B57" s="51" t="s">
        <v>46</v>
      </c>
      <c r="C57" s="33">
        <v>821200</v>
      </c>
      <c r="D57" s="145"/>
      <c r="E57" s="145"/>
      <c r="F57" s="52">
        <f t="shared" si="3"/>
        <v>0</v>
      </c>
      <c r="G57" s="52"/>
      <c r="H57" s="52"/>
      <c r="I57" s="24"/>
      <c r="J57" s="150"/>
      <c r="K57" s="52"/>
      <c r="L57" s="52"/>
      <c r="M57" s="52"/>
      <c r="N57" s="52"/>
      <c r="O57" s="53"/>
      <c r="P57" s="102" t="e">
        <f>SUM(F57/#REF!)*100</f>
        <v>#REF!</v>
      </c>
      <c r="Q57" s="25"/>
      <c r="R57" s="2"/>
      <c r="S57" s="72" t="e">
        <f>+P67/F44</f>
        <v>#REF!</v>
      </c>
      <c r="V57" s="73"/>
      <c r="AU57" s="139"/>
    </row>
    <row r="58" spans="1:47" ht="12.75">
      <c r="A58" s="71">
        <v>3</v>
      </c>
      <c r="B58" s="51" t="s">
        <v>47</v>
      </c>
      <c r="C58" s="33">
        <v>821300</v>
      </c>
      <c r="D58" s="145"/>
      <c r="E58" s="145"/>
      <c r="F58" s="52">
        <f t="shared" si="3"/>
        <v>0</v>
      </c>
      <c r="G58" s="52"/>
      <c r="H58" s="52"/>
      <c r="I58" s="24"/>
      <c r="J58" s="150"/>
      <c r="K58" s="52"/>
      <c r="L58" s="52"/>
      <c r="M58" s="52"/>
      <c r="N58" s="52"/>
      <c r="O58" s="53"/>
      <c r="P58" s="102" t="e">
        <f>SUM(F58/#REF!)*100</f>
        <v>#REF!</v>
      </c>
      <c r="Q58" s="25"/>
      <c r="R58" s="74">
        <f>+(F44-Q55)/Q55</f>
        <v>-1</v>
      </c>
      <c r="S58" s="1"/>
      <c r="AU58" s="139"/>
    </row>
    <row r="59" spans="1:47" ht="12.75">
      <c r="A59" s="71">
        <v>4</v>
      </c>
      <c r="B59" s="51" t="s">
        <v>48</v>
      </c>
      <c r="C59" s="33">
        <v>821400</v>
      </c>
      <c r="D59" s="145"/>
      <c r="E59" s="145"/>
      <c r="F59" s="52">
        <f t="shared" si="3"/>
        <v>0</v>
      </c>
      <c r="G59" s="52"/>
      <c r="H59" s="52"/>
      <c r="I59" s="24"/>
      <c r="J59" s="150"/>
      <c r="K59" s="52"/>
      <c r="L59" s="52"/>
      <c r="M59" s="52"/>
      <c r="N59" s="52"/>
      <c r="O59" s="53"/>
      <c r="P59" s="102" t="e">
        <f>SUM(F59/#REF!)*100</f>
        <v>#REF!</v>
      </c>
      <c r="Q59" s="25"/>
      <c r="R59" s="2"/>
      <c r="S59" s="1"/>
      <c r="V59" s="59">
        <f>+Q55+V57</f>
        <v>415063549.27272725</v>
      </c>
      <c r="AU59" s="139"/>
    </row>
    <row r="60" spans="1:47" ht="12.75">
      <c r="A60" s="71">
        <v>5</v>
      </c>
      <c r="B60" s="51" t="s">
        <v>49</v>
      </c>
      <c r="C60" s="33">
        <v>821600</v>
      </c>
      <c r="D60" s="145"/>
      <c r="E60" s="145"/>
      <c r="F60" s="52">
        <f t="shared" si="3"/>
        <v>0</v>
      </c>
      <c r="G60" s="52"/>
      <c r="H60" s="52"/>
      <c r="I60" s="24"/>
      <c r="J60" s="150"/>
      <c r="K60" s="52"/>
      <c r="L60" s="52"/>
      <c r="M60" s="52"/>
      <c r="N60" s="52"/>
      <c r="O60" s="53"/>
      <c r="P60" s="102" t="e">
        <f>SUM(F60/#REF!)*100</f>
        <v>#REF!</v>
      </c>
      <c r="Q60" s="25"/>
      <c r="R60" s="2"/>
      <c r="S60" s="1"/>
      <c r="AU60" s="139"/>
    </row>
    <row r="61" spans="1:47" ht="12.75">
      <c r="A61" s="66" t="s">
        <v>50</v>
      </c>
      <c r="B61" s="34" t="s">
        <v>27</v>
      </c>
      <c r="C61" s="115">
        <v>614000</v>
      </c>
      <c r="D61" s="146"/>
      <c r="E61" s="146"/>
      <c r="F61" s="116">
        <f t="shared" si="3"/>
        <v>0</v>
      </c>
      <c r="G61" s="116"/>
      <c r="H61" s="116"/>
      <c r="I61" s="132"/>
      <c r="J61" s="151"/>
      <c r="K61" s="116"/>
      <c r="L61" s="116"/>
      <c r="M61" s="116"/>
      <c r="N61" s="116"/>
      <c r="O61" s="117"/>
      <c r="P61" s="103">
        <v>0</v>
      </c>
      <c r="Q61" s="25"/>
      <c r="R61" s="2"/>
      <c r="S61" s="1"/>
      <c r="AU61" s="139"/>
    </row>
    <row r="62" spans="1:47" s="21" customFormat="1" ht="13.5" thickBot="1">
      <c r="A62" s="77"/>
      <c r="B62" s="78" t="s">
        <v>74</v>
      </c>
      <c r="C62" s="41"/>
      <c r="D62" s="147">
        <f>D43+D55+D61</f>
        <v>0</v>
      </c>
      <c r="E62" s="147">
        <f>E43+E55+E61</f>
        <v>0</v>
      </c>
      <c r="F62" s="79">
        <f>SUM(F43,F55,F61)</f>
        <v>0</v>
      </c>
      <c r="G62" s="79">
        <f aca="true" t="shared" si="4" ref="G62:O62">SUM(G43,G55,G61)</f>
        <v>0</v>
      </c>
      <c r="H62" s="79">
        <f t="shared" si="4"/>
        <v>0</v>
      </c>
      <c r="I62" s="154">
        <f t="shared" si="4"/>
        <v>0</v>
      </c>
      <c r="J62" s="155">
        <f t="shared" si="4"/>
        <v>0</v>
      </c>
      <c r="K62" s="79">
        <f t="shared" si="4"/>
        <v>0</v>
      </c>
      <c r="L62" s="79">
        <f t="shared" si="4"/>
        <v>0</v>
      </c>
      <c r="M62" s="79">
        <f t="shared" si="4"/>
        <v>0</v>
      </c>
      <c r="N62" s="79">
        <f t="shared" si="4"/>
        <v>0</v>
      </c>
      <c r="O62" s="95">
        <f t="shared" si="4"/>
        <v>0</v>
      </c>
      <c r="P62" s="103"/>
      <c r="Q62" s="18"/>
      <c r="R62" s="75"/>
      <c r="S62" s="20"/>
      <c r="AU62" s="140"/>
    </row>
    <row r="63" spans="1:15" ht="12.75" hidden="1">
      <c r="A63" s="104" t="s">
        <v>53</v>
      </c>
      <c r="B63" s="105" t="s">
        <v>54</v>
      </c>
      <c r="C63" s="106"/>
      <c r="D63" s="134">
        <f>+'[1]RASHODI PO KORIS cl 3'!I98</f>
        <v>16689218</v>
      </c>
      <c r="E63" s="134"/>
      <c r="F63" s="134"/>
      <c r="G63" s="134"/>
      <c r="H63" s="134"/>
      <c r="I63" s="134"/>
      <c r="J63" s="134"/>
      <c r="K63" s="134"/>
      <c r="L63" s="134"/>
      <c r="M63" s="134"/>
      <c r="N63" s="153" t="e">
        <f>SUM(D63/#REF!)*100</f>
        <v>#REF!</v>
      </c>
      <c r="O63" s="18"/>
    </row>
    <row r="64" spans="1:16" ht="12.75" hidden="1">
      <c r="A64" s="66" t="s">
        <v>55</v>
      </c>
      <c r="B64" s="34" t="s">
        <v>33</v>
      </c>
      <c r="C64" s="31"/>
      <c r="D64" s="76" t="e">
        <f>SUM(F62+#REF!+D63)</f>
        <v>#REF!</v>
      </c>
      <c r="E64" s="76"/>
      <c r="F64" s="76"/>
      <c r="G64" s="76"/>
      <c r="H64" s="76"/>
      <c r="I64" s="76"/>
      <c r="J64" s="76"/>
      <c r="K64" s="76"/>
      <c r="L64" s="76"/>
      <c r="M64" s="76"/>
      <c r="N64" s="67" t="e">
        <f>SUM(D64/#REF!)*100</f>
        <v>#REF!</v>
      </c>
      <c r="O64" s="18"/>
      <c r="P64" s="54">
        <f>17629655-D63</f>
        <v>940437</v>
      </c>
    </row>
    <row r="65" spans="1:15" ht="12.75" hidden="1">
      <c r="A65" s="66" t="s">
        <v>56</v>
      </c>
      <c r="B65" s="34" t="s">
        <v>57</v>
      </c>
      <c r="C65" s="31"/>
      <c r="D65" s="40">
        <f>+'[1]PRIHODI cl 2'!F66</f>
        <v>261930718</v>
      </c>
      <c r="E65" s="40"/>
      <c r="F65" s="40"/>
      <c r="G65" s="40"/>
      <c r="H65" s="40"/>
      <c r="I65" s="40"/>
      <c r="J65" s="40"/>
      <c r="K65" s="40"/>
      <c r="L65" s="40"/>
      <c r="M65" s="40"/>
      <c r="N65" s="67" t="e">
        <f>SUM(D65/#REF!)*100</f>
        <v>#REF!</v>
      </c>
      <c r="O65" s="18"/>
    </row>
    <row r="66" spans="1:17" ht="14.25" customHeight="1" hidden="1">
      <c r="A66" s="77" t="s">
        <v>58</v>
      </c>
      <c r="B66" s="78" t="s">
        <v>59</v>
      </c>
      <c r="C66" s="41"/>
      <c r="D66" s="79" t="e">
        <f>SUM(D64+D65)</f>
        <v>#REF!</v>
      </c>
      <c r="E66" s="79"/>
      <c r="F66" s="79"/>
      <c r="G66" s="79"/>
      <c r="H66" s="79"/>
      <c r="I66" s="79"/>
      <c r="J66" s="79"/>
      <c r="K66" s="79"/>
      <c r="L66" s="79"/>
      <c r="M66" s="79"/>
      <c r="N66" s="80" t="e">
        <f>SUM(D66/#REF!)*100</f>
        <v>#REF!</v>
      </c>
      <c r="O66" s="18"/>
      <c r="Q66" s="1" t="e">
        <f>+(456528056-429528056)/O58429528056</f>
        <v>#NAME?</v>
      </c>
    </row>
    <row r="67" spans="1:17" ht="15" customHeight="1" hidden="1">
      <c r="A67" s="83"/>
      <c r="B67" s="84"/>
      <c r="C67" s="83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81" t="e">
        <f>D66-1186357560</f>
        <v>#REF!</v>
      </c>
      <c r="Q67" s="82">
        <f>456390711-F44</f>
        <v>456390711</v>
      </c>
    </row>
    <row r="68" spans="1:17" ht="15" customHeight="1" hidden="1">
      <c r="A68" s="86"/>
      <c r="B68" s="87"/>
      <c r="C68" s="86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18"/>
      <c r="P68" s="2">
        <f>32*12*1.11</f>
        <v>426.24</v>
      </c>
      <c r="Q68" s="85" t="e">
        <f>+Q67/F44</f>
        <v>#DIV/0!</v>
      </c>
    </row>
    <row r="69" spans="1:15" ht="15" customHeight="1" hidden="1">
      <c r="A69" s="166" t="s">
        <v>60</v>
      </c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8"/>
    </row>
    <row r="70" spans="1:15" ht="15" customHeight="1" hidden="1">
      <c r="A70" s="167" t="s">
        <v>61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89"/>
    </row>
    <row r="71" ht="15" customHeight="1" hidden="1">
      <c r="O71" s="90"/>
    </row>
    <row r="72" spans="1:14" ht="7.5" customHeight="1" hidden="1">
      <c r="A72" s="168" t="s">
        <v>34</v>
      </c>
      <c r="B72" s="171" t="s">
        <v>0</v>
      </c>
      <c r="C72" s="168" t="s">
        <v>35</v>
      </c>
      <c r="D72" s="168" t="s">
        <v>2</v>
      </c>
      <c r="E72" s="3"/>
      <c r="F72" s="3"/>
      <c r="G72" s="3"/>
      <c r="H72" s="3"/>
      <c r="I72" s="3"/>
      <c r="J72" s="3"/>
      <c r="K72" s="3"/>
      <c r="L72" s="3"/>
      <c r="M72" s="3"/>
      <c r="N72" s="168" t="s">
        <v>4</v>
      </c>
    </row>
    <row r="73" spans="1:15" ht="12.75" customHeight="1" hidden="1">
      <c r="A73" s="169"/>
      <c r="B73" s="172"/>
      <c r="C73" s="169"/>
      <c r="D73" s="169"/>
      <c r="E73" s="6"/>
      <c r="F73" s="6"/>
      <c r="G73" s="6"/>
      <c r="H73" s="6"/>
      <c r="I73" s="6"/>
      <c r="J73" s="6"/>
      <c r="K73" s="6"/>
      <c r="L73" s="6"/>
      <c r="M73" s="6"/>
      <c r="N73" s="169"/>
      <c r="O73" s="5"/>
    </row>
    <row r="74" spans="1:15" ht="12.75" customHeight="1" hidden="1">
      <c r="A74" s="170"/>
      <c r="B74" s="173"/>
      <c r="C74" s="170"/>
      <c r="D74" s="170"/>
      <c r="E74" s="8"/>
      <c r="F74" s="8"/>
      <c r="G74" s="8"/>
      <c r="H74" s="8"/>
      <c r="I74" s="8"/>
      <c r="J74" s="8"/>
      <c r="K74" s="8"/>
      <c r="L74" s="8"/>
      <c r="M74" s="8"/>
      <c r="N74" s="170"/>
      <c r="O74" s="5"/>
    </row>
    <row r="75" spans="1:15" ht="15" customHeight="1" hidden="1">
      <c r="A75" s="12"/>
      <c r="B75" s="13">
        <v>1</v>
      </c>
      <c r="C75" s="12">
        <v>2</v>
      </c>
      <c r="D75" s="13">
        <v>5</v>
      </c>
      <c r="E75" s="13"/>
      <c r="F75" s="13"/>
      <c r="G75" s="13"/>
      <c r="H75" s="13"/>
      <c r="I75" s="13"/>
      <c r="J75" s="13"/>
      <c r="K75" s="13"/>
      <c r="L75" s="13"/>
      <c r="M75" s="13"/>
      <c r="N75" s="13" t="s">
        <v>62</v>
      </c>
      <c r="O75" s="5"/>
    </row>
    <row r="76" spans="1:15" ht="12.75" hidden="1">
      <c r="A76" s="92" t="s">
        <v>37</v>
      </c>
      <c r="B76" s="93" t="s">
        <v>63</v>
      </c>
      <c r="C76" s="38"/>
      <c r="D76" s="94">
        <f>+'[1]PRIHODI cl 2'!F67</f>
        <v>1186357560</v>
      </c>
      <c r="E76" s="94"/>
      <c r="F76" s="94"/>
      <c r="G76" s="94"/>
      <c r="H76" s="94"/>
      <c r="I76" s="94"/>
      <c r="J76" s="94"/>
      <c r="K76" s="94"/>
      <c r="L76" s="94"/>
      <c r="M76" s="94"/>
      <c r="N76" s="94" t="e">
        <f>+D76/#REF!*100</f>
        <v>#REF!</v>
      </c>
      <c r="O76" s="91"/>
    </row>
    <row r="77" spans="1:15" ht="14.25" customHeight="1" hidden="1">
      <c r="A77" s="92" t="s">
        <v>43</v>
      </c>
      <c r="B77" s="93" t="s">
        <v>59</v>
      </c>
      <c r="C77" s="38"/>
      <c r="D77" s="94" t="e">
        <f>+D66</f>
        <v>#REF!</v>
      </c>
      <c r="E77" s="94"/>
      <c r="F77" s="94"/>
      <c r="G77" s="94"/>
      <c r="H77" s="94"/>
      <c r="I77" s="94"/>
      <c r="J77" s="94"/>
      <c r="K77" s="94"/>
      <c r="L77" s="94"/>
      <c r="M77" s="94"/>
      <c r="N77" s="67" t="e">
        <f>+D77/#REF!*100</f>
        <v>#REF!</v>
      </c>
      <c r="O77" s="18"/>
    </row>
    <row r="78" spans="1:15" ht="13.5" hidden="1" thickBot="1">
      <c r="A78" s="77"/>
      <c r="B78" s="78" t="s">
        <v>64</v>
      </c>
      <c r="C78" s="41"/>
      <c r="D78" s="95" t="e">
        <f>+D76-D77</f>
        <v>#REF!</v>
      </c>
      <c r="E78" s="94"/>
      <c r="F78" s="94"/>
      <c r="G78" s="94"/>
      <c r="H78" s="94"/>
      <c r="I78" s="94"/>
      <c r="J78" s="94"/>
      <c r="K78" s="94"/>
      <c r="L78" s="94"/>
      <c r="M78" s="94"/>
      <c r="N78" s="67"/>
      <c r="O78" s="18"/>
    </row>
    <row r="79" ht="12.75" hidden="1">
      <c r="O79" s="18"/>
    </row>
    <row r="80" spans="1:16" ht="12.75" hidden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P80" s="2">
        <f>+P68+55</f>
        <v>481.24</v>
      </c>
    </row>
    <row r="81" spans="1:14" ht="12.75" hidden="1">
      <c r="A81" s="1"/>
      <c r="B81" s="1"/>
      <c r="C81" s="1"/>
      <c r="D81" s="55">
        <f>1186561263</f>
        <v>1186561263</v>
      </c>
      <c r="E81" s="55"/>
      <c r="F81" s="55"/>
      <c r="G81" s="55"/>
      <c r="H81" s="55"/>
      <c r="I81" s="55"/>
      <c r="J81" s="55"/>
      <c r="K81" s="55"/>
      <c r="L81" s="55"/>
      <c r="M81" s="55"/>
      <c r="N81" s="1"/>
    </row>
    <row r="82" spans="4:47" s="1" customFormat="1" ht="12.75" hidden="1">
      <c r="D82" s="96">
        <f>+D81-1186357560</f>
        <v>203703</v>
      </c>
      <c r="E82" s="96"/>
      <c r="F82" s="96"/>
      <c r="G82" s="96"/>
      <c r="H82" s="96"/>
      <c r="I82" s="96"/>
      <c r="J82" s="96"/>
      <c r="K82" s="96"/>
      <c r="L82" s="96"/>
      <c r="M82" s="96"/>
      <c r="P82" s="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</row>
    <row r="83" spans="1:47" s="1" customFormat="1" ht="12.75" hidden="1">
      <c r="A83"/>
      <c r="B83"/>
      <c r="C83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/>
      <c r="P83" s="2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</row>
    <row r="84" spans="1:47" s="1" customFormat="1" ht="12.75" hidden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P84" s="2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1:47" s="1" customFormat="1" ht="12.75" hidden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P85" s="2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1:47" s="1" customFormat="1" ht="12.75" hidden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P86" s="2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:47" s="1" customFormat="1" ht="12.75" hidden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P87" s="2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</row>
    <row r="88" spans="1:47" s="1" customFormat="1" ht="12.75" hidden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P88" s="2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</row>
    <row r="89" spans="1:47" s="1" customFormat="1" ht="12.75" hidden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P89" s="2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</row>
    <row r="90" spans="1:47" s="1" customFormat="1" ht="12.75" hidden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P90" s="2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</row>
    <row r="91" spans="1:47" s="1" customFormat="1" ht="12.75" hidden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P91" s="2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</row>
    <row r="92" spans="1:47" s="1" customFormat="1" ht="12.75" hidden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P92" s="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</row>
    <row r="93" spans="1:47" s="1" customFormat="1" ht="12.75" hidden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P93" s="2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</row>
    <row r="94" spans="1:47" s="1" customFormat="1" ht="12.75" hidden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P94" s="2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</row>
    <row r="95" spans="1:47" s="1" customFormat="1" ht="12.75" hidden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P95" s="2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</row>
    <row r="96" spans="1:47" s="1" customFormat="1" ht="12.75" hidden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P96" s="2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</row>
    <row r="98" spans="8:13" ht="12.75">
      <c r="H98" s="114"/>
      <c r="I98" s="152"/>
      <c r="J98" s="112"/>
      <c r="K98" s="112"/>
      <c r="L98" s="112"/>
      <c r="M98" s="113"/>
    </row>
    <row r="99" spans="7:11" ht="15.75">
      <c r="G99" s="112"/>
      <c r="H99" s="112"/>
      <c r="I99" s="112"/>
      <c r="J99" s="111"/>
      <c r="K99" s="111" t="s">
        <v>89</v>
      </c>
    </row>
    <row r="100" ht="15.75">
      <c r="H100" s="111" t="s">
        <v>89</v>
      </c>
    </row>
  </sheetData>
  <sheetProtection/>
  <mergeCells count="26">
    <mergeCell ref="A3:A5"/>
    <mergeCell ref="B3:B5"/>
    <mergeCell ref="C3:C5"/>
    <mergeCell ref="D3:D4"/>
    <mergeCell ref="N3:N4"/>
    <mergeCell ref="A33:C33"/>
    <mergeCell ref="A34:N34"/>
    <mergeCell ref="A35:N36"/>
    <mergeCell ref="A37:C37"/>
    <mergeCell ref="D37:N37"/>
    <mergeCell ref="A39:A41"/>
    <mergeCell ref="B39:B41"/>
    <mergeCell ref="C39:C41"/>
    <mergeCell ref="D39:D41"/>
    <mergeCell ref="E39:E41"/>
    <mergeCell ref="F39:F41"/>
    <mergeCell ref="A38:N38"/>
    <mergeCell ref="G39:O40"/>
    <mergeCell ref="P39:P40"/>
    <mergeCell ref="A69:N69"/>
    <mergeCell ref="A70:N70"/>
    <mergeCell ref="A72:A74"/>
    <mergeCell ref="B72:B74"/>
    <mergeCell ref="C72:C74"/>
    <mergeCell ref="D72:D74"/>
    <mergeCell ref="N72:N74"/>
  </mergeCells>
  <printOptions/>
  <pageMargins left="0.48" right="0.49" top="0.59" bottom="0.7480314960629921" header="0.36" footer="0.31496062992125984"/>
  <pageSetup horizontalDpi="600" verticalDpi="600" orientation="landscape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Naida Carsimamovic</dc:creator>
  <cp:keywords/>
  <dc:description/>
  <cp:lastModifiedBy>ISFUOperater</cp:lastModifiedBy>
  <cp:lastPrinted>2011-06-30T11:39:50Z</cp:lastPrinted>
  <dcterms:created xsi:type="dcterms:W3CDTF">2008-03-26T14:49:25Z</dcterms:created>
  <dcterms:modified xsi:type="dcterms:W3CDTF">2011-06-30T11:39:58Z</dcterms:modified>
  <cp:category/>
  <cp:version/>
  <cp:contentType/>
  <cp:contentStatus/>
</cp:coreProperties>
</file>