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Primjer budžeta institucije" sheetId="1" r:id="rId1"/>
    <sheet name="Budžet sektora + ind tr" sheetId="5" r:id="rId2"/>
    <sheet name="Vertikalna i horizontalna p." sheetId="2" r:id="rId3"/>
    <sheet name="Troškovi projekta" sheetId="4" r:id="rId4"/>
  </sheets>
  <definedNames/>
  <calcPr calcId="145621"/>
</workbook>
</file>

<file path=xl/sharedStrings.xml><?xml version="1.0" encoding="utf-8"?>
<sst xmlns="http://schemas.openxmlformats.org/spreadsheetml/2006/main" count="148" uniqueCount="66">
  <si>
    <t>BUDŽET INSTITUCIJE</t>
  </si>
  <si>
    <t>Program I</t>
  </si>
  <si>
    <t>Program II</t>
  </si>
  <si>
    <t>Program III</t>
  </si>
  <si>
    <t>Program IV</t>
  </si>
  <si>
    <t>PROGRAM I</t>
  </si>
  <si>
    <t>Management</t>
  </si>
  <si>
    <t>Zajedničke službe (pravni, kadrovski, opšti, finansijski poslovi)</t>
  </si>
  <si>
    <t>Iznos u KM</t>
  </si>
  <si>
    <t>PROGRAM II</t>
  </si>
  <si>
    <t>Sektor 1</t>
  </si>
  <si>
    <t>PROGRAM III</t>
  </si>
  <si>
    <t>UKUPNO:</t>
  </si>
  <si>
    <t>Ukupno:</t>
  </si>
  <si>
    <t>Sektor 2</t>
  </si>
  <si>
    <t>Sektor 3</t>
  </si>
  <si>
    <t>Odjel interne revizije</t>
  </si>
  <si>
    <t>PROGRAM IV</t>
  </si>
  <si>
    <t>BUDŽETSKI PROGRAMI</t>
  </si>
  <si>
    <t>Projekat 1</t>
  </si>
  <si>
    <t>Projekat 2</t>
  </si>
  <si>
    <t>Projekat 3</t>
  </si>
  <si>
    <t>Projekat 4</t>
  </si>
  <si>
    <t xml:space="preserve">                      Sektor                                  Projekat</t>
  </si>
  <si>
    <t>Projekat 5</t>
  </si>
  <si>
    <t>Projekat 6</t>
  </si>
  <si>
    <t>Projekat 7</t>
  </si>
  <si>
    <t>Projekat 8</t>
  </si>
  <si>
    <t>1. Plate i naknade</t>
  </si>
  <si>
    <t>3. Kapitalna ulaganja</t>
  </si>
  <si>
    <t>2. Materijal i usluge</t>
  </si>
  <si>
    <t>Budžet Sektora 1</t>
  </si>
  <si>
    <t>Budžet Sektora 2</t>
  </si>
  <si>
    <t>Troškovi Projekta 1</t>
  </si>
  <si>
    <t xml:space="preserve">     2.1. Indirektni troškovi (management)</t>
  </si>
  <si>
    <t xml:space="preserve">     2.2. Indirektni troškovi (zajedničke službe)</t>
  </si>
  <si>
    <t xml:space="preserve">     2.3. Indirektni troškovi (interna revizija)</t>
  </si>
  <si>
    <t>Budžet Sektora 3</t>
  </si>
  <si>
    <t>4. Pripadajući dio indirektnih troškova</t>
  </si>
  <si>
    <t xml:space="preserve">    4.1. Management</t>
  </si>
  <si>
    <t xml:space="preserve">    4.2. Zajednički poslovi</t>
  </si>
  <si>
    <t xml:space="preserve">    4.3. Interna revizija</t>
  </si>
  <si>
    <t>Udio troškova managementa u ukupnim troškovima managementa, zajedničkih službi i interne revizije</t>
  </si>
  <si>
    <t>Udio troškova zajedničkih službi u ukupnim troškovima managementa, zajedničkih službi i interne revizije</t>
  </si>
  <si>
    <t>Projekat 9</t>
  </si>
  <si>
    <t>Raspodjela unutrašnjih resursa               (Vertikalna podjela - na nivou sektora)</t>
  </si>
  <si>
    <t>Ukupno sa pripadajućim dijelom indirektnih troškova:</t>
  </si>
  <si>
    <t xml:space="preserve">Ukupno troškovi management-a, zajedničkih službi i interne revizije </t>
  </si>
  <si>
    <t>=</t>
  </si>
  <si>
    <t>Trošak plata i naknada po sektoru</t>
  </si>
  <si>
    <t>x</t>
  </si>
  <si>
    <t>Pripadajući dio indirektnih troškova</t>
  </si>
  <si>
    <t>Trošak plata i naknada svih sektora</t>
  </si>
  <si>
    <t>600.000 + 350.000 + 70.000</t>
  </si>
  <si>
    <t>UKUPNO BUDŽET INSTITUCIJE</t>
  </si>
  <si>
    <t>Ukupno</t>
  </si>
  <si>
    <t>Vanjski izvori</t>
  </si>
  <si>
    <t>Ukupno u KM</t>
  </si>
  <si>
    <t>Ukupno projekti</t>
  </si>
  <si>
    <t>Ukupna vrijednost projekata</t>
  </si>
  <si>
    <t>Raspodjela svih resursa (Horizontalna podjela - na nivou projekta)</t>
  </si>
  <si>
    <t>4. Indirektni troškovi</t>
  </si>
  <si>
    <t>Ukupni troškovi projekta:</t>
  </si>
  <si>
    <t>Troškovi po sektoru:</t>
  </si>
  <si>
    <r>
      <rPr>
        <b/>
        <sz val="11"/>
        <color rgb="FFFF0000"/>
        <rFont val="Calibri"/>
        <family val="2"/>
        <scheme val="minor"/>
      </rPr>
      <t>500.000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theme="6" tint="-0.24997000396251678"/>
        <rFont val="Calibri"/>
        <family val="2"/>
        <scheme val="minor"/>
      </rPr>
      <t>1.000.000</t>
    </r>
    <r>
      <rPr>
        <b/>
        <sz val="11"/>
        <color theme="1"/>
        <rFont val="Calibri"/>
        <family val="2"/>
        <scheme val="minor"/>
      </rPr>
      <t xml:space="preserve"> + </t>
    </r>
    <r>
      <rPr>
        <b/>
        <sz val="11"/>
        <color theme="9" tint="-0.24997000396251678"/>
        <rFont val="Calibri"/>
        <family val="2"/>
        <scheme val="minor"/>
      </rPr>
      <t>1.000.000</t>
    </r>
  </si>
  <si>
    <t>Udio troškova interne revizije u ukupnim troškovima managementa, zajedničkih službi i interne revizije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</si>
</sst>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M_-;\-* #,##0.00\ _K_M_-;_-* &quot;-&quot;??\ _K_M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6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  <font>
      <sz val="11"/>
      <color rgb="FF7030A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9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0" borderId="0" xfId="0" applyBorder="1"/>
    <xf numFmtId="3" fontId="0" fillId="0" borderId="1" xfId="0" applyNumberFormat="1" applyFont="1" applyBorder="1"/>
    <xf numFmtId="9" fontId="0" fillId="0" borderId="0" xfId="0" applyNumberFormat="1"/>
    <xf numFmtId="0" fontId="2" fillId="2" borderId="2" xfId="0" applyFont="1" applyFill="1" applyBorder="1" applyAlignment="1">
      <alignment wrapText="1"/>
    </xf>
    <xf numFmtId="9" fontId="0" fillId="0" borderId="1" xfId="15" applyFont="1" applyBorder="1" applyAlignment="1">
      <alignment horizontal="center"/>
    </xf>
    <xf numFmtId="0" fontId="1" fillId="0" borderId="0" xfId="20">
      <alignment/>
      <protection/>
    </xf>
    <xf numFmtId="0" fontId="1" fillId="0" borderId="0" xfId="20">
      <alignment/>
      <protection/>
    </xf>
    <xf numFmtId="9" fontId="0" fillId="0" borderId="0" xfId="0" applyNumberFormat="1" applyAlignment="1">
      <alignment horizontal="center" vertical="center"/>
    </xf>
    <xf numFmtId="3" fontId="0" fillId="0" borderId="0" xfId="0" applyNumberFormat="1" applyBorder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1" xfId="15" applyNumberFormat="1" applyFont="1" applyBorder="1" applyAlignment="1">
      <alignment horizontal="center"/>
    </xf>
    <xf numFmtId="9" fontId="0" fillId="0" borderId="1" xfId="0" applyNumberFormat="1" applyBorder="1"/>
    <xf numFmtId="0" fontId="2" fillId="0" borderId="1" xfId="0" applyFont="1" applyFill="1" applyBorder="1"/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2" fillId="0" borderId="0" xfId="0" applyFont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18" applyNumberFormat="1" applyFont="1" applyFill="1" applyBorder="1" applyAlignment="1">
      <alignment horizontal="right"/>
    </xf>
    <xf numFmtId="0" fontId="2" fillId="3" borderId="1" xfId="0" applyFont="1" applyFill="1" applyBorder="1"/>
    <xf numFmtId="3" fontId="2" fillId="3" borderId="1" xfId="0" applyNumberFormat="1" applyFont="1" applyFill="1" applyBorder="1"/>
    <xf numFmtId="3" fontId="0" fillId="3" borderId="1" xfId="0" applyNumberFormat="1" applyFill="1" applyBorder="1"/>
    <xf numFmtId="0" fontId="0" fillId="0" borderId="0" xfId="0" applyAlignment="1">
      <alignment/>
    </xf>
    <xf numFmtId="0" fontId="0" fillId="3" borderId="0" xfId="0" applyFill="1"/>
    <xf numFmtId="0" fontId="2" fillId="4" borderId="2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ont="1" applyFill="1" applyBorder="1"/>
    <xf numFmtId="0" fontId="0" fillId="5" borderId="1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7" borderId="1" xfId="0" applyFont="1" applyFill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3" fillId="3" borderId="1" xfId="18" applyNumberFormat="1" applyFont="1" applyFill="1" applyBorder="1" applyAlignment="1">
      <alignment horizontal="right"/>
    </xf>
    <xf numFmtId="3" fontId="5" fillId="3" borderId="1" xfId="0" applyNumberFormat="1" applyFont="1" applyFill="1" applyBorder="1"/>
    <xf numFmtId="3" fontId="6" fillId="3" borderId="1" xfId="0" applyNumberFormat="1" applyFont="1" applyFill="1" applyBorder="1"/>
    <xf numFmtId="3" fontId="8" fillId="0" borderId="1" xfId="0" applyNumberFormat="1" applyFont="1" applyBorder="1"/>
    <xf numFmtId="9" fontId="10" fillId="5" borderId="1" xfId="15" applyFont="1" applyFill="1" applyBorder="1" applyAlignment="1">
      <alignment horizontal="center" vertical="center"/>
    </xf>
    <xf numFmtId="9" fontId="10" fillId="0" borderId="0" xfId="0" applyNumberFormat="1" applyFont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1" fillId="0" borderId="0" xfId="20">
      <alignment/>
      <protection/>
    </xf>
    <xf numFmtId="0" fontId="2" fillId="8" borderId="1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3" fontId="9" fillId="9" borderId="6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49" fontId="2" fillId="9" borderId="7" xfId="0" applyNumberFormat="1" applyFont="1" applyFill="1" applyBorder="1" applyAlignment="1">
      <alignment horizontal="center" vertical="center" wrapText="1"/>
    </xf>
    <xf numFmtId="49" fontId="2" fillId="9" borderId="0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49" fontId="2" fillId="9" borderId="7" xfId="0" applyNumberFormat="1" applyFont="1" applyFill="1" applyBorder="1" applyAlignment="1">
      <alignment horizontal="center" vertical="center"/>
    </xf>
    <xf numFmtId="49" fontId="2" fillId="9" borderId="0" xfId="0" applyNumberFormat="1" applyFont="1" applyFill="1" applyBorder="1" applyAlignment="1">
      <alignment horizontal="center" vertical="center"/>
    </xf>
    <xf numFmtId="49" fontId="2" fillId="9" borderId="3" xfId="0" applyNumberFormat="1" applyFont="1" applyFill="1" applyBorder="1" applyAlignment="1">
      <alignment horizontal="center" vertical="center"/>
    </xf>
    <xf numFmtId="3" fontId="2" fillId="9" borderId="7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3" fontId="5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0" fillId="0" borderId="0" xfId="0"/>
    <xf numFmtId="3" fontId="2" fillId="7" borderId="4" xfId="0" applyNumberFormat="1" applyFont="1" applyFill="1" applyBorder="1" applyAlignment="1">
      <alignment horizontal="center"/>
    </xf>
    <xf numFmtId="3" fontId="2" fillId="7" borderId="5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 topLeftCell="A1">
      <selection activeCell="F19" sqref="F19"/>
    </sheetView>
  </sheetViews>
  <sheetFormatPr defaultColWidth="9.140625" defaultRowHeight="15"/>
  <cols>
    <col min="1" max="1" width="27.7109375" style="0" customWidth="1"/>
    <col min="2" max="2" width="20.57421875" style="0" customWidth="1"/>
    <col min="4" max="4" width="35.140625" style="0" customWidth="1"/>
    <col min="5" max="5" width="9.57421875" style="0" bestFit="1" customWidth="1"/>
    <col min="6" max="6" width="18.7109375" style="0" customWidth="1"/>
  </cols>
  <sheetData>
    <row r="1" spans="1:20" ht="30" customHeight="1">
      <c r="A1" s="57" t="s">
        <v>0</v>
      </c>
      <c r="B1" s="57"/>
      <c r="K1" s="16"/>
      <c r="L1" s="16"/>
      <c r="M1" s="16"/>
      <c r="N1" s="58"/>
      <c r="O1" s="58"/>
      <c r="P1" s="58"/>
      <c r="Q1" s="58"/>
      <c r="R1" s="58"/>
      <c r="S1" s="58"/>
      <c r="T1" s="16"/>
    </row>
    <row r="2" spans="1:20" ht="15">
      <c r="A2" s="4" t="s">
        <v>18</v>
      </c>
      <c r="B2" s="6" t="s">
        <v>8</v>
      </c>
      <c r="K2" s="16"/>
      <c r="L2" s="16"/>
      <c r="M2" s="16"/>
      <c r="N2" s="58"/>
      <c r="O2" s="58"/>
      <c r="P2" s="58"/>
      <c r="Q2" s="58"/>
      <c r="R2" s="58"/>
      <c r="S2" s="58"/>
      <c r="T2" s="16"/>
    </row>
    <row r="3" spans="1:20" ht="15">
      <c r="A3" s="2" t="s">
        <v>1</v>
      </c>
      <c r="B3" s="3">
        <f>B12</f>
        <v>950000</v>
      </c>
      <c r="K3" s="16"/>
      <c r="L3" s="16"/>
      <c r="M3" s="16"/>
      <c r="N3" s="58"/>
      <c r="O3" s="58"/>
      <c r="P3" s="58"/>
      <c r="Q3" s="58"/>
      <c r="R3" s="58"/>
      <c r="S3" s="58"/>
      <c r="T3" s="16"/>
    </row>
    <row r="4" spans="1:20" ht="16.5" customHeight="1">
      <c r="A4" s="2" t="s">
        <v>2</v>
      </c>
      <c r="B4" s="3">
        <f>B15</f>
        <v>900000</v>
      </c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5.75" customHeight="1">
      <c r="A5" s="2" t="s">
        <v>3</v>
      </c>
      <c r="B5" s="3">
        <f>B20</f>
        <v>2800000</v>
      </c>
      <c r="K5" s="16"/>
      <c r="L5" s="16"/>
      <c r="M5" s="16"/>
      <c r="N5" s="58"/>
      <c r="O5" s="58"/>
      <c r="P5" s="58"/>
      <c r="Q5" s="58"/>
      <c r="R5" s="16"/>
      <c r="S5" s="16"/>
      <c r="T5" s="16"/>
    </row>
    <row r="6" spans="1:20" ht="15" customHeight="1">
      <c r="A6" s="2" t="s">
        <v>4</v>
      </c>
      <c r="B6" s="3">
        <f>B23</f>
        <v>70000</v>
      </c>
      <c r="K6" s="16"/>
      <c r="L6" s="16"/>
      <c r="M6" s="16"/>
      <c r="N6" s="58"/>
      <c r="O6" s="58"/>
      <c r="P6" s="58"/>
      <c r="Q6" s="58"/>
      <c r="R6" s="58"/>
      <c r="S6" s="58"/>
      <c r="T6" s="16"/>
    </row>
    <row r="7" spans="1:20" ht="15">
      <c r="A7" s="4" t="s">
        <v>12</v>
      </c>
      <c r="B7" s="5">
        <f>SUM(B3:B6)</f>
        <v>4720000</v>
      </c>
      <c r="K7" s="16"/>
      <c r="L7" s="16"/>
      <c r="M7" s="16"/>
      <c r="N7" s="58"/>
      <c r="O7" s="58"/>
      <c r="P7" s="58"/>
      <c r="Q7" s="58"/>
      <c r="R7" s="58"/>
      <c r="S7" s="58"/>
      <c r="T7" s="16"/>
    </row>
    <row r="8" spans="11:20" ht="16.5" customHeight="1">
      <c r="K8" s="16"/>
      <c r="L8" s="16"/>
      <c r="M8" s="16"/>
      <c r="N8" s="58"/>
      <c r="O8" s="58"/>
      <c r="P8" s="16"/>
      <c r="Q8" s="16"/>
      <c r="R8" s="16"/>
      <c r="S8" s="16"/>
      <c r="T8" s="16"/>
    </row>
    <row r="9" spans="1:20" ht="15" customHeight="1">
      <c r="A9" s="9" t="s">
        <v>5</v>
      </c>
      <c r="B9" s="10" t="s">
        <v>8</v>
      </c>
      <c r="K9" s="16"/>
      <c r="L9" s="16"/>
      <c r="M9" s="16"/>
      <c r="N9" s="58"/>
      <c r="O9" s="58"/>
      <c r="P9" s="58"/>
      <c r="Q9" s="16"/>
      <c r="R9" s="16"/>
      <c r="S9" s="16"/>
      <c r="T9" s="16"/>
    </row>
    <row r="10" spans="1:20" ht="54" customHeight="1">
      <c r="A10" s="2" t="s">
        <v>6</v>
      </c>
      <c r="B10" s="54">
        <v>600000</v>
      </c>
      <c r="D10" s="44" t="s">
        <v>42</v>
      </c>
      <c r="E10" s="55">
        <f>B10/(B3+B6)</f>
        <v>0.5882352941176471</v>
      </c>
      <c r="K10" s="16"/>
      <c r="L10" s="16"/>
      <c r="M10" s="16"/>
      <c r="N10" s="58"/>
      <c r="O10" s="58"/>
      <c r="P10" s="58"/>
      <c r="Q10" s="16"/>
      <c r="R10" s="16"/>
      <c r="S10" s="16"/>
      <c r="T10" s="16"/>
    </row>
    <row r="11" spans="1:20" ht="60" customHeight="1">
      <c r="A11" s="8" t="s">
        <v>7</v>
      </c>
      <c r="B11" s="54">
        <v>350000</v>
      </c>
      <c r="D11" s="44" t="s">
        <v>43</v>
      </c>
      <c r="E11" s="55">
        <f>B11/(B6+B3)</f>
        <v>0.3431372549019608</v>
      </c>
      <c r="K11" s="16"/>
      <c r="L11" s="16"/>
      <c r="M11" s="16"/>
      <c r="N11" s="58"/>
      <c r="O11" s="58"/>
      <c r="P11" s="58"/>
      <c r="Q11" s="16"/>
      <c r="R11" s="16"/>
      <c r="S11" s="16"/>
      <c r="T11" s="16"/>
    </row>
    <row r="12" spans="1:20" ht="25.5" customHeight="1">
      <c r="A12" s="4" t="s">
        <v>13</v>
      </c>
      <c r="B12" s="3">
        <f>B10+B11</f>
        <v>950000</v>
      </c>
      <c r="K12" s="16"/>
      <c r="L12" s="16"/>
      <c r="M12" s="16"/>
      <c r="N12" s="58"/>
      <c r="O12" s="58"/>
      <c r="P12" s="58"/>
      <c r="Q12" s="16"/>
      <c r="R12" s="16"/>
      <c r="S12" s="16"/>
      <c r="T12" s="16"/>
    </row>
    <row r="13" spans="11:20" ht="42.75" customHeight="1">
      <c r="K13" s="16"/>
      <c r="L13" s="16"/>
      <c r="M13" s="16"/>
      <c r="N13" s="58"/>
      <c r="O13" s="58"/>
      <c r="P13" s="58"/>
      <c r="Q13" s="16"/>
      <c r="R13" s="16"/>
      <c r="S13" s="16"/>
      <c r="T13" s="16"/>
    </row>
    <row r="14" spans="1:20" ht="43.5" customHeight="1">
      <c r="A14" s="9" t="s">
        <v>9</v>
      </c>
      <c r="B14" s="10" t="s">
        <v>8</v>
      </c>
      <c r="K14" s="16"/>
      <c r="L14" s="16"/>
      <c r="M14" s="16"/>
      <c r="N14" s="58"/>
      <c r="O14" s="58"/>
      <c r="P14" s="58"/>
      <c r="Q14" s="16"/>
      <c r="R14" s="16"/>
      <c r="S14" s="16"/>
      <c r="T14" s="16"/>
    </row>
    <row r="15" spans="1:20" ht="15">
      <c r="A15" s="2" t="s">
        <v>10</v>
      </c>
      <c r="B15" s="3">
        <v>900000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7" spans="1:2" ht="15">
      <c r="A17" s="9" t="s">
        <v>11</v>
      </c>
      <c r="B17" s="10" t="s">
        <v>8</v>
      </c>
    </row>
    <row r="18" spans="1:2" ht="15">
      <c r="A18" s="2" t="s">
        <v>14</v>
      </c>
      <c r="B18" s="3">
        <v>1500000</v>
      </c>
    </row>
    <row r="19" spans="1:2" ht="15">
      <c r="A19" s="2" t="s">
        <v>15</v>
      </c>
      <c r="B19" s="3">
        <v>1300000</v>
      </c>
    </row>
    <row r="20" spans="1:2" ht="15">
      <c r="A20" s="4" t="s">
        <v>13</v>
      </c>
      <c r="B20" s="12">
        <f>B18+B19</f>
        <v>2800000</v>
      </c>
    </row>
    <row r="22" spans="1:2" ht="15">
      <c r="A22" s="9" t="s">
        <v>17</v>
      </c>
      <c r="B22" s="10" t="s">
        <v>8</v>
      </c>
    </row>
    <row r="23" spans="1:5" ht="50.25" customHeight="1">
      <c r="A23" s="2" t="s">
        <v>16</v>
      </c>
      <c r="B23" s="54">
        <v>70000</v>
      </c>
      <c r="D23" s="44" t="s">
        <v>65</v>
      </c>
      <c r="E23" s="55">
        <f>B23/(B3+B6)</f>
        <v>0.06862745098039216</v>
      </c>
    </row>
    <row r="25" ht="15">
      <c r="E25" s="13">
        <f>E10+E11+E23</f>
        <v>1</v>
      </c>
    </row>
  </sheetData>
  <mergeCells count="16">
    <mergeCell ref="S6:S7"/>
    <mergeCell ref="N8:N14"/>
    <mergeCell ref="O8:O14"/>
    <mergeCell ref="P9:P14"/>
    <mergeCell ref="N5:Q5"/>
    <mergeCell ref="N6:N7"/>
    <mergeCell ref="O6:O7"/>
    <mergeCell ref="P6:P7"/>
    <mergeCell ref="Q6:Q7"/>
    <mergeCell ref="R6:R7"/>
    <mergeCell ref="A1:B1"/>
    <mergeCell ref="N2:P2"/>
    <mergeCell ref="Q2:S2"/>
    <mergeCell ref="N3:P3"/>
    <mergeCell ref="Q3:S3"/>
    <mergeCell ref="N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 topLeftCell="A1">
      <selection activeCell="A28" sqref="A28"/>
    </sheetView>
  </sheetViews>
  <sheetFormatPr defaultColWidth="9.140625" defaultRowHeight="15"/>
  <cols>
    <col min="1" max="1" width="60.421875" style="0" bestFit="1" customWidth="1"/>
    <col min="2" max="2" width="14.7109375" style="0" customWidth="1"/>
    <col min="8" max="8" width="3.00390625" style="0" customWidth="1"/>
    <col min="13" max="13" width="2.7109375" style="0" customWidth="1"/>
  </cols>
  <sheetData>
    <row r="1" spans="1:3" ht="15">
      <c r="A1" s="59" t="s">
        <v>31</v>
      </c>
      <c r="B1" s="59"/>
      <c r="C1" s="17"/>
    </row>
    <row r="2" spans="1:16" ht="15.75" thickBot="1">
      <c r="A2" s="32" t="s">
        <v>28</v>
      </c>
      <c r="B2" s="51">
        <v>500000</v>
      </c>
      <c r="C2" s="17"/>
      <c r="D2" s="92" t="s">
        <v>47</v>
      </c>
      <c r="E2" s="93"/>
      <c r="F2" s="93"/>
      <c r="G2" s="93"/>
      <c r="H2" s="98" t="s">
        <v>50</v>
      </c>
      <c r="I2" s="101" t="s">
        <v>49</v>
      </c>
      <c r="J2" s="101"/>
      <c r="K2" s="101"/>
      <c r="L2" s="101"/>
      <c r="M2" s="103" t="s">
        <v>48</v>
      </c>
      <c r="N2" s="93" t="s">
        <v>51</v>
      </c>
      <c r="O2" s="93"/>
      <c r="P2" s="106"/>
    </row>
    <row r="3" spans="1:16" ht="15.75" thickBot="1">
      <c r="A3" s="32" t="s">
        <v>30</v>
      </c>
      <c r="B3" s="33">
        <v>300000</v>
      </c>
      <c r="C3" s="17"/>
      <c r="D3" s="94"/>
      <c r="E3" s="95"/>
      <c r="F3" s="95"/>
      <c r="G3" s="95"/>
      <c r="H3" s="99"/>
      <c r="I3" s="102"/>
      <c r="J3" s="102"/>
      <c r="K3" s="102"/>
      <c r="L3" s="102"/>
      <c r="M3" s="104"/>
      <c r="N3" s="95"/>
      <c r="O3" s="95"/>
      <c r="P3" s="107"/>
    </row>
    <row r="4" spans="1:16" ht="15">
      <c r="A4" s="32" t="s">
        <v>29</v>
      </c>
      <c r="B4" s="33">
        <v>100000</v>
      </c>
      <c r="C4" s="17"/>
      <c r="D4" s="94"/>
      <c r="E4" s="95"/>
      <c r="F4" s="95"/>
      <c r="G4" s="95"/>
      <c r="H4" s="99"/>
      <c r="I4" s="109" t="s">
        <v>52</v>
      </c>
      <c r="J4" s="109"/>
      <c r="K4" s="109"/>
      <c r="L4" s="109"/>
      <c r="M4" s="104"/>
      <c r="N4" s="95"/>
      <c r="O4" s="95"/>
      <c r="P4" s="107"/>
    </row>
    <row r="5" spans="1:16" ht="15">
      <c r="A5" s="34" t="s">
        <v>13</v>
      </c>
      <c r="B5" s="35">
        <f>'Primjer budžeta institucije'!B15</f>
        <v>900000</v>
      </c>
      <c r="C5" s="20"/>
      <c r="D5" s="96"/>
      <c r="E5" s="97"/>
      <c r="F5" s="97"/>
      <c r="G5" s="97"/>
      <c r="H5" s="100"/>
      <c r="I5" s="110"/>
      <c r="J5" s="110"/>
      <c r="K5" s="110"/>
      <c r="L5" s="110"/>
      <c r="M5" s="105"/>
      <c r="N5" s="97"/>
      <c r="O5" s="97"/>
      <c r="P5" s="108"/>
    </row>
    <row r="6" spans="1:3" ht="15">
      <c r="A6" s="32"/>
      <c r="B6" s="36"/>
      <c r="C6" s="20"/>
    </row>
    <row r="7" spans="1:16" ht="15" customHeight="1" thickBot="1">
      <c r="A7" s="34" t="s">
        <v>38</v>
      </c>
      <c r="B7" s="35">
        <f>SUM(B8:B10)</f>
        <v>204000</v>
      </c>
      <c r="C7" s="20"/>
      <c r="D7" s="61" t="s">
        <v>53</v>
      </c>
      <c r="E7" s="62"/>
      <c r="F7" s="62"/>
      <c r="G7" s="62"/>
      <c r="H7" s="67" t="s">
        <v>50</v>
      </c>
      <c r="I7" s="89">
        <v>500000</v>
      </c>
      <c r="J7" s="90"/>
      <c r="K7" s="90"/>
      <c r="L7" s="90"/>
      <c r="M7" s="73" t="s">
        <v>48</v>
      </c>
      <c r="N7" s="76">
        <f>('Primjer budžeta institucije'!B10+'Primjer budžeta institucije'!B11+'Primjer budžeta institucije'!B23)*B2/(B2+B14+B26)</f>
        <v>204000</v>
      </c>
      <c r="O7" s="77"/>
      <c r="P7" s="78"/>
    </row>
    <row r="8" spans="1:19" ht="15" customHeight="1" thickBot="1">
      <c r="A8" s="32" t="s">
        <v>39</v>
      </c>
      <c r="B8" s="36">
        <f>N7*C8</f>
        <v>120360</v>
      </c>
      <c r="C8" s="56">
        <v>0.59</v>
      </c>
      <c r="D8" s="63"/>
      <c r="E8" s="64"/>
      <c r="F8" s="64"/>
      <c r="G8" s="64"/>
      <c r="H8" s="68"/>
      <c r="I8" s="91"/>
      <c r="J8" s="91"/>
      <c r="K8" s="91"/>
      <c r="L8" s="91"/>
      <c r="M8" s="74"/>
      <c r="N8" s="79"/>
      <c r="O8" s="79"/>
      <c r="P8" s="80"/>
      <c r="S8" s="1"/>
    </row>
    <row r="9" spans="1:16" ht="15">
      <c r="A9" s="32" t="s">
        <v>40</v>
      </c>
      <c r="B9" s="36">
        <f>N7*C9</f>
        <v>69360</v>
      </c>
      <c r="C9" s="56">
        <v>0.34</v>
      </c>
      <c r="D9" s="63"/>
      <c r="E9" s="64"/>
      <c r="F9" s="64"/>
      <c r="G9" s="64"/>
      <c r="H9" s="68"/>
      <c r="I9" s="83" t="s">
        <v>64</v>
      </c>
      <c r="J9" s="84"/>
      <c r="K9" s="84"/>
      <c r="L9" s="84"/>
      <c r="M9" s="74"/>
      <c r="N9" s="79"/>
      <c r="O9" s="79"/>
      <c r="P9" s="80"/>
    </row>
    <row r="10" spans="1:16" ht="15">
      <c r="A10" s="32" t="s">
        <v>41</v>
      </c>
      <c r="B10" s="36">
        <f>N7*C10</f>
        <v>14280.000000000002</v>
      </c>
      <c r="C10" s="56">
        <v>0.07</v>
      </c>
      <c r="D10" s="65"/>
      <c r="E10" s="66"/>
      <c r="F10" s="66"/>
      <c r="G10" s="66"/>
      <c r="H10" s="69"/>
      <c r="I10" s="85"/>
      <c r="J10" s="85"/>
      <c r="K10" s="85"/>
      <c r="L10" s="85"/>
      <c r="M10" s="75"/>
      <c r="N10" s="81"/>
      <c r="O10" s="81"/>
      <c r="P10" s="82"/>
    </row>
    <row r="11" spans="1:8" ht="15">
      <c r="A11" s="34" t="s">
        <v>46</v>
      </c>
      <c r="B11" s="35">
        <f>B5+B7</f>
        <v>1104000</v>
      </c>
      <c r="C11" s="20"/>
      <c r="D11" s="23"/>
      <c r="E11" s="23"/>
      <c r="F11" s="23"/>
      <c r="G11" s="23"/>
      <c r="H11" s="23"/>
    </row>
    <row r="12" spans="1:16" ht="15">
      <c r="A12" s="38"/>
      <c r="B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5">
      <c r="A13" s="59" t="s">
        <v>32</v>
      </c>
      <c r="B13" s="5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5">
      <c r="A14" s="32" t="s">
        <v>28</v>
      </c>
      <c r="B14" s="52">
        <v>1000000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5">
      <c r="A15" s="32" t="s">
        <v>30</v>
      </c>
      <c r="B15" s="36">
        <v>300000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5" ht="15">
      <c r="A16" s="32" t="s">
        <v>29</v>
      </c>
      <c r="B16" s="36">
        <v>200000</v>
      </c>
      <c r="E16" s="37"/>
    </row>
    <row r="17" spans="1:3" ht="15">
      <c r="A17" s="34" t="s">
        <v>13</v>
      </c>
      <c r="B17" s="35">
        <f>'Primjer budžeta institucije'!B18</f>
        <v>1500000</v>
      </c>
      <c r="C17" s="20"/>
    </row>
    <row r="18" spans="1:3" ht="15">
      <c r="A18" s="32"/>
      <c r="B18" s="36"/>
      <c r="C18" s="20"/>
    </row>
    <row r="19" spans="1:16" ht="15.75" thickBot="1">
      <c r="A19" s="34" t="s">
        <v>38</v>
      </c>
      <c r="B19" s="35">
        <f>SUM(B20:B22)</f>
        <v>408000</v>
      </c>
      <c r="C19" s="20"/>
      <c r="D19" s="61" t="s">
        <v>53</v>
      </c>
      <c r="E19" s="62"/>
      <c r="F19" s="62"/>
      <c r="G19" s="62"/>
      <c r="H19" s="67" t="s">
        <v>50</v>
      </c>
      <c r="I19" s="86">
        <f>B14</f>
        <v>1000000</v>
      </c>
      <c r="J19" s="87"/>
      <c r="K19" s="87"/>
      <c r="L19" s="87"/>
      <c r="M19" s="73" t="s">
        <v>48</v>
      </c>
      <c r="N19" s="76">
        <f>('Primjer budžeta institucije'!B12+'Primjer budžeta institucije'!B23)*'Budžet sektora + ind tr'!B14/2500000</f>
        <v>408000</v>
      </c>
      <c r="O19" s="77"/>
      <c r="P19" s="78"/>
    </row>
    <row r="20" spans="1:16" ht="15.75" thickBot="1">
      <c r="A20" s="32" t="s">
        <v>39</v>
      </c>
      <c r="B20" s="36">
        <f>N19*C20</f>
        <v>240720</v>
      </c>
      <c r="C20" s="56">
        <v>0.59</v>
      </c>
      <c r="D20" s="63"/>
      <c r="E20" s="64"/>
      <c r="F20" s="64"/>
      <c r="G20" s="64"/>
      <c r="H20" s="68"/>
      <c r="I20" s="88"/>
      <c r="J20" s="88"/>
      <c r="K20" s="88"/>
      <c r="L20" s="88"/>
      <c r="M20" s="74"/>
      <c r="N20" s="79"/>
      <c r="O20" s="79"/>
      <c r="P20" s="80"/>
    </row>
    <row r="21" spans="1:16" ht="14.45" customHeight="1">
      <c r="A21" s="32" t="s">
        <v>40</v>
      </c>
      <c r="B21" s="36">
        <f>N19*C21</f>
        <v>138720</v>
      </c>
      <c r="C21" s="56">
        <v>0.34</v>
      </c>
      <c r="D21" s="63"/>
      <c r="E21" s="64"/>
      <c r="F21" s="64"/>
      <c r="G21" s="64"/>
      <c r="H21" s="68"/>
      <c r="I21" s="83" t="s">
        <v>64</v>
      </c>
      <c r="J21" s="84"/>
      <c r="K21" s="84"/>
      <c r="L21" s="84"/>
      <c r="M21" s="74"/>
      <c r="N21" s="79"/>
      <c r="O21" s="79"/>
      <c r="P21" s="80"/>
    </row>
    <row r="22" spans="1:16" ht="15">
      <c r="A22" s="32" t="s">
        <v>41</v>
      </c>
      <c r="B22" s="36">
        <f>N19*C22</f>
        <v>28560.000000000004</v>
      </c>
      <c r="C22" s="56">
        <v>0.07</v>
      </c>
      <c r="D22" s="65"/>
      <c r="E22" s="66"/>
      <c r="F22" s="66"/>
      <c r="G22" s="66"/>
      <c r="H22" s="69"/>
      <c r="I22" s="85"/>
      <c r="J22" s="85"/>
      <c r="K22" s="85"/>
      <c r="L22" s="85"/>
      <c r="M22" s="75"/>
      <c r="N22" s="81"/>
      <c r="O22" s="81"/>
      <c r="P22" s="82"/>
    </row>
    <row r="23" spans="1:3" ht="15">
      <c r="A23" s="34" t="s">
        <v>46</v>
      </c>
      <c r="B23" s="35">
        <f>B17+B19</f>
        <v>1908000</v>
      </c>
      <c r="C23" s="20"/>
    </row>
    <row r="24" spans="1:2" ht="15">
      <c r="A24" s="38"/>
      <c r="B24" s="38"/>
    </row>
    <row r="25" spans="1:2" ht="15">
      <c r="A25" s="59" t="s">
        <v>37</v>
      </c>
      <c r="B25" s="59"/>
    </row>
    <row r="26" spans="1:2" ht="15">
      <c r="A26" s="32" t="s">
        <v>28</v>
      </c>
      <c r="B26" s="53">
        <v>1000000</v>
      </c>
    </row>
    <row r="27" spans="1:2" ht="15">
      <c r="A27" s="32" t="s">
        <v>30</v>
      </c>
      <c r="B27" s="36">
        <v>300000</v>
      </c>
    </row>
    <row r="28" spans="1:2" ht="15">
      <c r="A28" s="32" t="s">
        <v>29</v>
      </c>
      <c r="B28" s="36">
        <v>0</v>
      </c>
    </row>
    <row r="29" spans="1:2" s="30" customFormat="1" ht="15">
      <c r="A29" s="34" t="s">
        <v>13</v>
      </c>
      <c r="B29" s="35">
        <f>'Primjer budžeta institucije'!B19</f>
        <v>1300000</v>
      </c>
    </row>
    <row r="30" spans="1:2" ht="15">
      <c r="A30" s="32"/>
      <c r="B30" s="36"/>
    </row>
    <row r="31" spans="1:16" ht="15.75" thickBot="1">
      <c r="A31" s="34" t="s">
        <v>38</v>
      </c>
      <c r="B31" s="35">
        <f>SUM(SUM(B32:B34))</f>
        <v>408000</v>
      </c>
      <c r="D31" s="61" t="s">
        <v>53</v>
      </c>
      <c r="E31" s="62"/>
      <c r="F31" s="62"/>
      <c r="G31" s="62"/>
      <c r="H31" s="67" t="s">
        <v>50</v>
      </c>
      <c r="I31" s="70">
        <f>B26</f>
        <v>1000000</v>
      </c>
      <c r="J31" s="71"/>
      <c r="K31" s="71"/>
      <c r="L31" s="71"/>
      <c r="M31" s="73" t="s">
        <v>48</v>
      </c>
      <c r="N31" s="76">
        <f>N19</f>
        <v>408000</v>
      </c>
      <c r="O31" s="77"/>
      <c r="P31" s="78"/>
    </row>
    <row r="32" spans="1:16" ht="15.75" thickBot="1">
      <c r="A32" s="32" t="s">
        <v>39</v>
      </c>
      <c r="B32" s="36">
        <f>N31*C32</f>
        <v>240720</v>
      </c>
      <c r="C32" s="56">
        <v>0.59</v>
      </c>
      <c r="D32" s="63"/>
      <c r="E32" s="64"/>
      <c r="F32" s="64"/>
      <c r="G32" s="64"/>
      <c r="H32" s="68"/>
      <c r="I32" s="72"/>
      <c r="J32" s="72"/>
      <c r="K32" s="72"/>
      <c r="L32" s="72"/>
      <c r="M32" s="74"/>
      <c r="N32" s="79"/>
      <c r="O32" s="79"/>
      <c r="P32" s="80"/>
    </row>
    <row r="33" spans="1:16" ht="14.45" customHeight="1">
      <c r="A33" s="32" t="s">
        <v>40</v>
      </c>
      <c r="B33" s="36">
        <f>N31*C33</f>
        <v>138720</v>
      </c>
      <c r="C33" s="56">
        <v>0.34</v>
      </c>
      <c r="D33" s="63"/>
      <c r="E33" s="64"/>
      <c r="F33" s="64"/>
      <c r="G33" s="64"/>
      <c r="H33" s="68"/>
      <c r="I33" s="83" t="s">
        <v>64</v>
      </c>
      <c r="J33" s="84"/>
      <c r="K33" s="84"/>
      <c r="L33" s="84"/>
      <c r="M33" s="74"/>
      <c r="N33" s="79"/>
      <c r="O33" s="79"/>
      <c r="P33" s="80"/>
    </row>
    <row r="34" spans="1:16" ht="15">
      <c r="A34" s="32" t="s">
        <v>41</v>
      </c>
      <c r="B34" s="36">
        <f>N31*C34</f>
        <v>28560.000000000004</v>
      </c>
      <c r="C34" s="56">
        <v>0.07</v>
      </c>
      <c r="D34" s="65"/>
      <c r="E34" s="66"/>
      <c r="F34" s="66"/>
      <c r="G34" s="66"/>
      <c r="H34" s="69"/>
      <c r="I34" s="85"/>
      <c r="J34" s="85"/>
      <c r="K34" s="85"/>
      <c r="L34" s="85"/>
      <c r="M34" s="75"/>
      <c r="N34" s="81"/>
      <c r="O34" s="81"/>
      <c r="P34" s="82"/>
    </row>
    <row r="35" spans="1:3" ht="15">
      <c r="A35" s="34" t="s">
        <v>46</v>
      </c>
      <c r="B35" s="35">
        <f>B29+B31</f>
        <v>1708000</v>
      </c>
      <c r="C35" s="20"/>
    </row>
    <row r="36" spans="1:3" ht="15">
      <c r="A36" s="34"/>
      <c r="B36" s="35"/>
      <c r="C36" s="20"/>
    </row>
    <row r="37" spans="1:2" ht="15">
      <c r="A37" s="59" t="s">
        <v>54</v>
      </c>
      <c r="B37" s="60">
        <f>B11+B23+B35</f>
        <v>4720000</v>
      </c>
    </row>
    <row r="38" spans="1:2" ht="15">
      <c r="A38" s="59"/>
      <c r="B38" s="60"/>
    </row>
  </sheetData>
  <mergeCells count="29">
    <mergeCell ref="A1:B1"/>
    <mergeCell ref="A13:B13"/>
    <mergeCell ref="A25:B25"/>
    <mergeCell ref="N7:P10"/>
    <mergeCell ref="I7:L8"/>
    <mergeCell ref="I9:L10"/>
    <mergeCell ref="D7:G10"/>
    <mergeCell ref="H7:H10"/>
    <mergeCell ref="M7:M10"/>
    <mergeCell ref="D2:G5"/>
    <mergeCell ref="H2:H5"/>
    <mergeCell ref="I2:L3"/>
    <mergeCell ref="M2:M5"/>
    <mergeCell ref="N2:P5"/>
    <mergeCell ref="I4:L5"/>
    <mergeCell ref="M31:M34"/>
    <mergeCell ref="N31:P34"/>
    <mergeCell ref="I33:L34"/>
    <mergeCell ref="D19:G22"/>
    <mergeCell ref="H19:H22"/>
    <mergeCell ref="I19:L20"/>
    <mergeCell ref="M19:M22"/>
    <mergeCell ref="N19:P22"/>
    <mergeCell ref="I21:L22"/>
    <mergeCell ref="A37:A38"/>
    <mergeCell ref="B37:B38"/>
    <mergeCell ref="D31:G34"/>
    <mergeCell ref="H31:H34"/>
    <mergeCell ref="I31:L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selection activeCell="F4" sqref="F4"/>
    </sheetView>
  </sheetViews>
  <sheetFormatPr defaultColWidth="9.140625" defaultRowHeight="15"/>
  <cols>
    <col min="1" max="1" width="15.8515625" style="0" customWidth="1"/>
    <col min="2" max="2" width="13.28125" style="0" customWidth="1"/>
    <col min="3" max="3" width="11.8515625" style="0" customWidth="1"/>
    <col min="4" max="4" width="14.140625" style="0" customWidth="1"/>
    <col min="5" max="8" width="12.7109375" style="0" customWidth="1"/>
    <col min="9" max="9" width="16.28125" style="0" customWidth="1"/>
    <col min="10" max="10" width="11.421875" style="0" customWidth="1"/>
    <col min="11" max="11" width="10.00390625" style="0" customWidth="1"/>
  </cols>
  <sheetData>
    <row r="1" spans="1:7" ht="30" customHeight="1">
      <c r="A1" s="114" t="s">
        <v>45</v>
      </c>
      <c r="B1" s="114"/>
      <c r="C1" s="114"/>
      <c r="E1" s="114" t="s">
        <v>45</v>
      </c>
      <c r="F1" s="114"/>
      <c r="G1" s="114"/>
    </row>
    <row r="2" spans="1:11" ht="22.5" customHeight="1">
      <c r="A2" s="114"/>
      <c r="B2" s="114"/>
      <c r="C2" s="114"/>
      <c r="E2" s="114"/>
      <c r="F2" s="114"/>
      <c r="G2" s="114"/>
      <c r="I2" s="116"/>
      <c r="J2" s="116"/>
      <c r="K2" s="116"/>
    </row>
    <row r="3" spans="1:7" ht="27.75" customHeight="1">
      <c r="A3" s="14" t="s">
        <v>23</v>
      </c>
      <c r="B3" s="29" t="s">
        <v>10</v>
      </c>
      <c r="C3" s="29" t="s">
        <v>14</v>
      </c>
      <c r="E3" s="14" t="s">
        <v>23</v>
      </c>
      <c r="F3" s="29" t="s">
        <v>10</v>
      </c>
      <c r="G3" s="29" t="s">
        <v>14</v>
      </c>
    </row>
    <row r="4" spans="1:7" ht="22.5" customHeight="1">
      <c r="A4" s="2" t="s">
        <v>19</v>
      </c>
      <c r="B4" s="15">
        <v>0.1</v>
      </c>
      <c r="C4" s="15">
        <v>0.25</v>
      </c>
      <c r="E4" s="2" t="s">
        <v>19</v>
      </c>
      <c r="F4" s="24">
        <f>'Budžet sektora + ind tr'!B11*0.1</f>
        <v>110400</v>
      </c>
      <c r="G4" s="24">
        <f>C4*'Budžet sektora + ind tr'!B23</f>
        <v>477000</v>
      </c>
    </row>
    <row r="5" spans="1:7" ht="22.5" customHeight="1">
      <c r="A5" s="2" t="s">
        <v>20</v>
      </c>
      <c r="B5" s="15">
        <v>0.2</v>
      </c>
      <c r="C5" s="15"/>
      <c r="E5" s="2" t="s">
        <v>20</v>
      </c>
      <c r="F5" s="24">
        <f>B5*'Budžet sektora + ind tr'!B11</f>
        <v>220800</v>
      </c>
      <c r="G5" s="24"/>
    </row>
    <row r="6" spans="1:7" ht="22.5" customHeight="1">
      <c r="A6" s="2" t="s">
        <v>21</v>
      </c>
      <c r="B6" s="15">
        <v>0.4</v>
      </c>
      <c r="C6" s="15"/>
      <c r="E6" s="2" t="s">
        <v>21</v>
      </c>
      <c r="F6" s="24">
        <f>B6*'Budžet sektora + ind tr'!B11</f>
        <v>441600</v>
      </c>
      <c r="G6" s="24"/>
    </row>
    <row r="7" spans="1:7" ht="22.5" customHeight="1">
      <c r="A7" s="2" t="s">
        <v>22</v>
      </c>
      <c r="B7" s="15">
        <v>0.3</v>
      </c>
      <c r="C7" s="15"/>
      <c r="E7" s="2" t="s">
        <v>22</v>
      </c>
      <c r="F7" s="24">
        <f>'Budžet sektora + ind tr'!B11*'Vertikalna i horizontalna p.'!B7</f>
        <v>331200</v>
      </c>
      <c r="G7" s="24"/>
    </row>
    <row r="8" spans="1:7" ht="22.5" customHeight="1">
      <c r="A8" s="2" t="s">
        <v>24</v>
      </c>
      <c r="B8" s="15"/>
      <c r="C8" s="15">
        <v>0.15</v>
      </c>
      <c r="E8" s="2" t="s">
        <v>24</v>
      </c>
      <c r="F8" s="24"/>
      <c r="G8" s="24">
        <f>C8*'Budžet sektora + ind tr'!B23</f>
        <v>286200</v>
      </c>
    </row>
    <row r="9" spans="1:7" ht="22.5" customHeight="1">
      <c r="A9" s="2" t="s">
        <v>25</v>
      </c>
      <c r="B9" s="15"/>
      <c r="C9" s="15">
        <v>0.4</v>
      </c>
      <c r="E9" s="2" t="s">
        <v>25</v>
      </c>
      <c r="F9" s="24"/>
      <c r="G9" s="24">
        <f>C9*'Budžet sektora + ind tr'!B23</f>
        <v>763200</v>
      </c>
    </row>
    <row r="10" spans="1:7" ht="22.5" customHeight="1">
      <c r="A10" s="2" t="s">
        <v>26</v>
      </c>
      <c r="B10" s="15"/>
      <c r="C10" s="15">
        <v>0.1</v>
      </c>
      <c r="E10" s="2" t="s">
        <v>26</v>
      </c>
      <c r="F10" s="24"/>
      <c r="G10" s="24">
        <f>C10*'Budžet sektora + ind tr'!B23</f>
        <v>190800</v>
      </c>
    </row>
    <row r="11" spans="1:7" ht="22.5" customHeight="1">
      <c r="A11" s="2" t="s">
        <v>27</v>
      </c>
      <c r="B11" s="15"/>
      <c r="C11" s="15">
        <v>0.1</v>
      </c>
      <c r="E11" s="2" t="s">
        <v>27</v>
      </c>
      <c r="F11" s="24"/>
      <c r="G11" s="24">
        <f>C11*'Budžet sektora + ind tr'!B23</f>
        <v>190800</v>
      </c>
    </row>
    <row r="12" spans="1:7" ht="22.5" customHeight="1">
      <c r="A12" s="2" t="s">
        <v>44</v>
      </c>
      <c r="B12" s="15"/>
      <c r="C12" s="15"/>
      <c r="E12" s="2" t="s">
        <v>44</v>
      </c>
      <c r="F12" s="24"/>
      <c r="G12" s="24"/>
    </row>
    <row r="13" spans="1:7" ht="15">
      <c r="A13" s="4" t="s">
        <v>13</v>
      </c>
      <c r="B13" s="27">
        <f>SUM(SUM(B4:B12))</f>
        <v>1</v>
      </c>
      <c r="C13" s="28">
        <f>SUM(SUM(C4:C12))</f>
        <v>1</v>
      </c>
      <c r="E13" s="26" t="s">
        <v>13</v>
      </c>
      <c r="F13" s="5">
        <f>SUM(SUM(F4:F12))</f>
        <v>1104000</v>
      </c>
      <c r="G13" s="5">
        <f>SUM(SUM(G4:G12))</f>
        <v>1908000</v>
      </c>
    </row>
    <row r="14" spans="2:7" ht="15">
      <c r="B14" s="18"/>
      <c r="C14" s="13"/>
      <c r="E14" s="112" t="s">
        <v>58</v>
      </c>
      <c r="F14" s="113"/>
      <c r="G14" s="31">
        <f>F13+G13</f>
        <v>3012000</v>
      </c>
    </row>
    <row r="15" spans="2:3" ht="15">
      <c r="B15" s="18"/>
      <c r="C15" s="13"/>
    </row>
    <row r="17" spans="1:11" ht="15">
      <c r="A17" s="115" t="s">
        <v>60</v>
      </c>
      <c r="B17" s="115"/>
      <c r="C17" s="115"/>
      <c r="D17" s="115"/>
      <c r="E17" s="115"/>
      <c r="G17" s="115" t="s">
        <v>60</v>
      </c>
      <c r="H17" s="115"/>
      <c r="I17" s="115"/>
      <c r="J17" s="115"/>
      <c r="K17" s="115"/>
    </row>
    <row r="18" spans="1:11" ht="15">
      <c r="A18" s="115"/>
      <c r="B18" s="115"/>
      <c r="C18" s="115"/>
      <c r="D18" s="115"/>
      <c r="E18" s="115"/>
      <c r="G18" s="115"/>
      <c r="H18" s="115"/>
      <c r="I18" s="115"/>
      <c r="J18" s="115"/>
      <c r="K18" s="115"/>
    </row>
    <row r="19" spans="1:11" ht="45">
      <c r="A19" s="39" t="s">
        <v>23</v>
      </c>
      <c r="B19" s="40" t="s">
        <v>10</v>
      </c>
      <c r="C19" s="40" t="s">
        <v>14</v>
      </c>
      <c r="D19" s="41" t="s">
        <v>56</v>
      </c>
      <c r="E19" s="42" t="s">
        <v>55</v>
      </c>
      <c r="G19" s="39" t="s">
        <v>23</v>
      </c>
      <c r="H19" s="40" t="s">
        <v>10</v>
      </c>
      <c r="I19" s="40" t="s">
        <v>14</v>
      </c>
      <c r="J19" s="41" t="s">
        <v>56</v>
      </c>
      <c r="K19" s="41" t="s">
        <v>57</v>
      </c>
    </row>
    <row r="20" spans="1:11" ht="15">
      <c r="A20" s="2" t="s">
        <v>19</v>
      </c>
      <c r="B20" s="15">
        <f>F4/(F4+G4)</f>
        <v>0.18794688457609807</v>
      </c>
      <c r="C20" s="15">
        <f>G4/(F4+G4)</f>
        <v>0.8120531154239019</v>
      </c>
      <c r="D20" s="25"/>
      <c r="E20" s="25">
        <f>SUM(B20:D20)</f>
        <v>1</v>
      </c>
      <c r="G20" s="2" t="s">
        <v>19</v>
      </c>
      <c r="H20" s="24">
        <f>F4</f>
        <v>110400</v>
      </c>
      <c r="I20" s="24">
        <f>G4</f>
        <v>477000</v>
      </c>
      <c r="J20" s="3"/>
      <c r="K20" s="3">
        <f>SUM(H20:J20)</f>
        <v>587400</v>
      </c>
    </row>
    <row r="21" spans="1:11" ht="15">
      <c r="A21" s="2" t="s">
        <v>20</v>
      </c>
      <c r="B21" s="15">
        <v>1</v>
      </c>
      <c r="C21" s="15"/>
      <c r="D21" s="25"/>
      <c r="E21" s="25">
        <f aca="true" t="shared" si="0" ref="E21:E28">SUM(B21:D21)</f>
        <v>1</v>
      </c>
      <c r="G21" s="2" t="s">
        <v>20</v>
      </c>
      <c r="H21" s="24">
        <f>F5</f>
        <v>220800</v>
      </c>
      <c r="I21" s="24"/>
      <c r="J21" s="3"/>
      <c r="K21" s="3">
        <f aca="true" t="shared" si="1" ref="K21:K28">SUM(H21:J21)</f>
        <v>220800</v>
      </c>
    </row>
    <row r="22" spans="1:11" ht="15">
      <c r="A22" s="2" t="s">
        <v>21</v>
      </c>
      <c r="B22" s="15">
        <v>1</v>
      </c>
      <c r="C22" s="15"/>
      <c r="D22" s="25"/>
      <c r="E22" s="25">
        <f t="shared" si="0"/>
        <v>1</v>
      </c>
      <c r="G22" s="2" t="s">
        <v>21</v>
      </c>
      <c r="H22" s="24">
        <f>F6</f>
        <v>441600</v>
      </c>
      <c r="I22" s="24"/>
      <c r="J22" s="3"/>
      <c r="K22" s="3">
        <f t="shared" si="1"/>
        <v>441600</v>
      </c>
    </row>
    <row r="23" spans="1:11" ht="15">
      <c r="A23" s="2" t="s">
        <v>22</v>
      </c>
      <c r="B23" s="15">
        <v>1</v>
      </c>
      <c r="C23" s="15"/>
      <c r="D23" s="25"/>
      <c r="E23" s="25">
        <f t="shared" si="0"/>
        <v>1</v>
      </c>
      <c r="G23" s="2" t="s">
        <v>22</v>
      </c>
      <c r="H23" s="24">
        <f>F7</f>
        <v>331200</v>
      </c>
      <c r="I23" s="24"/>
      <c r="J23" s="3"/>
      <c r="K23" s="3">
        <f t="shared" si="1"/>
        <v>331200</v>
      </c>
    </row>
    <row r="24" spans="1:11" ht="15">
      <c r="A24" s="2" t="s">
        <v>24</v>
      </c>
      <c r="B24" s="15"/>
      <c r="C24" s="15">
        <v>1</v>
      </c>
      <c r="D24" s="25"/>
      <c r="E24" s="25">
        <f t="shared" si="0"/>
        <v>1</v>
      </c>
      <c r="G24" s="2" t="s">
        <v>24</v>
      </c>
      <c r="H24" s="24"/>
      <c r="I24" s="24">
        <f>G8</f>
        <v>286200</v>
      </c>
      <c r="J24" s="3"/>
      <c r="K24" s="3">
        <f t="shared" si="1"/>
        <v>286200</v>
      </c>
    </row>
    <row r="25" spans="1:11" ht="15">
      <c r="A25" s="2" t="s">
        <v>25</v>
      </c>
      <c r="B25" s="15"/>
      <c r="C25" s="15">
        <v>1</v>
      </c>
      <c r="D25" s="25"/>
      <c r="E25" s="25">
        <f t="shared" si="0"/>
        <v>1</v>
      </c>
      <c r="G25" s="2" t="s">
        <v>25</v>
      </c>
      <c r="H25" s="24"/>
      <c r="I25" s="24">
        <f>G9</f>
        <v>763200</v>
      </c>
      <c r="J25" s="3"/>
      <c r="K25" s="3">
        <f t="shared" si="1"/>
        <v>763200</v>
      </c>
    </row>
    <row r="26" spans="1:11" ht="15">
      <c r="A26" s="2" t="s">
        <v>26</v>
      </c>
      <c r="B26" s="15"/>
      <c r="C26" s="15">
        <v>1</v>
      </c>
      <c r="D26" s="25"/>
      <c r="E26" s="25">
        <f t="shared" si="0"/>
        <v>1</v>
      </c>
      <c r="G26" s="2" t="s">
        <v>26</v>
      </c>
      <c r="H26" s="24"/>
      <c r="I26" s="24">
        <f>G10</f>
        <v>190800</v>
      </c>
      <c r="J26" s="3"/>
      <c r="K26" s="3">
        <f t="shared" si="1"/>
        <v>190800</v>
      </c>
    </row>
    <row r="27" spans="1:11" ht="15">
      <c r="A27" s="2" t="s">
        <v>27</v>
      </c>
      <c r="B27" s="15"/>
      <c r="C27" s="15">
        <v>1</v>
      </c>
      <c r="D27" s="25"/>
      <c r="E27" s="25">
        <f t="shared" si="0"/>
        <v>1</v>
      </c>
      <c r="G27" s="2" t="s">
        <v>27</v>
      </c>
      <c r="H27" s="24"/>
      <c r="I27" s="24">
        <f>G11</f>
        <v>190800</v>
      </c>
      <c r="J27" s="3"/>
      <c r="K27" s="3">
        <f t="shared" si="1"/>
        <v>190800</v>
      </c>
    </row>
    <row r="28" spans="1:11" ht="15">
      <c r="A28" s="2" t="s">
        <v>44</v>
      </c>
      <c r="B28" s="15"/>
      <c r="C28" s="15"/>
      <c r="D28" s="25">
        <v>1</v>
      </c>
      <c r="E28" s="25">
        <f t="shared" si="0"/>
        <v>1</v>
      </c>
      <c r="G28" s="2" t="s">
        <v>44</v>
      </c>
      <c r="H28" s="24"/>
      <c r="I28" s="24"/>
      <c r="J28" s="3">
        <v>100000</v>
      </c>
      <c r="K28" s="3">
        <f t="shared" si="1"/>
        <v>100000</v>
      </c>
    </row>
    <row r="29" spans="7:11" ht="15">
      <c r="G29" s="111" t="s">
        <v>59</v>
      </c>
      <c r="H29" s="111"/>
      <c r="I29" s="111"/>
      <c r="J29" s="111"/>
      <c r="K29" s="43">
        <f>SUM(K20:K28)</f>
        <v>3112000</v>
      </c>
    </row>
  </sheetData>
  <mergeCells count="7">
    <mergeCell ref="G29:J29"/>
    <mergeCell ref="E14:F14"/>
    <mergeCell ref="A1:C2"/>
    <mergeCell ref="E1:G2"/>
    <mergeCell ref="A17:E18"/>
    <mergeCell ref="G17:K18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 topLeftCell="A1">
      <selection activeCell="A22" sqref="A22"/>
    </sheetView>
  </sheetViews>
  <sheetFormatPr defaultColWidth="9.140625" defaultRowHeight="15"/>
  <cols>
    <col min="1" max="1" width="60.57421875" style="0" customWidth="1"/>
    <col min="2" max="3" width="12.8515625" style="0" customWidth="1"/>
    <col min="5" max="5" width="17.421875" style="0" customWidth="1"/>
  </cols>
  <sheetData>
    <row r="1" spans="1:3" ht="18.75" customHeight="1">
      <c r="A1" s="45" t="s">
        <v>33</v>
      </c>
      <c r="B1" s="46" t="s">
        <v>10</v>
      </c>
      <c r="C1" s="46" t="s">
        <v>14</v>
      </c>
    </row>
    <row r="2" spans="1:3" ht="18.75" customHeight="1">
      <c r="A2" s="4" t="s">
        <v>28</v>
      </c>
      <c r="B2" s="5">
        <f>0.1*'Budžet sektora + ind tr'!B2</f>
        <v>50000</v>
      </c>
      <c r="C2" s="5">
        <f>0.25*'Budžet sektora + ind tr'!B14</f>
        <v>250000</v>
      </c>
    </row>
    <row r="3" spans="1:3" ht="18.75" customHeight="1">
      <c r="A3" s="4" t="s">
        <v>30</v>
      </c>
      <c r="B3" s="5">
        <f>0.1*'Budžet sektora + ind tr'!B3</f>
        <v>30000</v>
      </c>
      <c r="C3" s="5">
        <f>0.25*'Budžet sektora + ind tr'!B15</f>
        <v>75000</v>
      </c>
    </row>
    <row r="4" spans="1:3" ht="18.75" customHeight="1">
      <c r="A4" s="4" t="s">
        <v>29</v>
      </c>
      <c r="B4" s="5">
        <f>0.1*'Budžet sektora + ind tr'!B4</f>
        <v>10000</v>
      </c>
      <c r="C4" s="5">
        <f>0.25*'Budžet sektora + ind tr'!B16</f>
        <v>50000</v>
      </c>
    </row>
    <row r="5" spans="1:3" ht="18.75" customHeight="1">
      <c r="A5" s="4" t="s">
        <v>61</v>
      </c>
      <c r="B5" s="5">
        <f>SUM(B6:B8)</f>
        <v>20400</v>
      </c>
      <c r="C5" s="5">
        <f>SUM(C6:C8)</f>
        <v>102000</v>
      </c>
    </row>
    <row r="6" spans="1:12" ht="18.75" customHeight="1">
      <c r="A6" s="2" t="s">
        <v>34</v>
      </c>
      <c r="B6" s="3">
        <f>0.1*'Budžet sektora + ind tr'!B8</f>
        <v>12036</v>
      </c>
      <c r="C6" s="3">
        <f>0.25*'Budžet sektora + ind tr'!B20</f>
        <v>60180</v>
      </c>
      <c r="E6" s="22"/>
      <c r="F6" s="22"/>
      <c r="G6" s="22"/>
      <c r="H6" s="22"/>
      <c r="I6" s="22"/>
      <c r="J6" s="22"/>
      <c r="K6" s="22"/>
      <c r="L6" s="7"/>
    </row>
    <row r="7" spans="1:12" ht="18.75" customHeight="1">
      <c r="A7" s="2" t="s">
        <v>35</v>
      </c>
      <c r="B7" s="3">
        <f>0.1*'Budžet sektora + ind tr'!B9</f>
        <v>6936</v>
      </c>
      <c r="C7" s="3">
        <f>0.25*'Budžet sektora + ind tr'!B21</f>
        <v>34680</v>
      </c>
      <c r="E7" s="22"/>
      <c r="F7" s="22"/>
      <c r="G7" s="22"/>
      <c r="H7" s="22"/>
      <c r="I7" s="22"/>
      <c r="J7" s="22"/>
      <c r="K7" s="22"/>
      <c r="L7" s="7"/>
    </row>
    <row r="8" spans="1:12" ht="18.75" customHeight="1">
      <c r="A8" s="2" t="s">
        <v>36</v>
      </c>
      <c r="B8" s="3">
        <f>0.1*'Budžet sektora + ind tr'!B10</f>
        <v>1428.0000000000002</v>
      </c>
      <c r="C8" s="3">
        <f>0.25*'Budžet sektora + ind tr'!B22</f>
        <v>7140.000000000001</v>
      </c>
      <c r="E8" s="22"/>
      <c r="F8" s="22"/>
      <c r="G8" s="22"/>
      <c r="H8" s="22"/>
      <c r="I8" s="22"/>
      <c r="J8" s="22"/>
      <c r="K8" s="22"/>
      <c r="L8" s="7"/>
    </row>
    <row r="9" spans="1:12" ht="18.75" customHeight="1">
      <c r="A9" s="4" t="s">
        <v>63</v>
      </c>
      <c r="B9" s="49">
        <f>SUM(B2:B5)</f>
        <v>110400</v>
      </c>
      <c r="C9" s="50">
        <f>SUM(C2:C5)</f>
        <v>477000</v>
      </c>
      <c r="E9" s="22"/>
      <c r="F9" s="22"/>
      <c r="G9" s="22"/>
      <c r="H9" s="22"/>
      <c r="I9" s="22"/>
      <c r="J9" s="22"/>
      <c r="K9" s="22"/>
      <c r="L9" s="7"/>
    </row>
    <row r="10" spans="1:12" ht="18.75" customHeight="1">
      <c r="A10" s="48" t="s">
        <v>62</v>
      </c>
      <c r="B10" s="117">
        <f>B9+C9</f>
        <v>587400</v>
      </c>
      <c r="C10" s="118"/>
      <c r="E10" s="7"/>
      <c r="F10" s="7"/>
      <c r="G10" s="7"/>
      <c r="H10" s="7"/>
      <c r="I10" s="7"/>
      <c r="J10" s="7"/>
      <c r="K10" s="7"/>
      <c r="L10" s="7"/>
    </row>
    <row r="11" spans="1:12" ht="15">
      <c r="A11" s="11"/>
      <c r="B11" s="19"/>
      <c r="C11" s="19"/>
      <c r="E11" s="7"/>
      <c r="F11" s="7"/>
      <c r="G11" s="7"/>
      <c r="H11" s="7"/>
      <c r="I11" s="7"/>
      <c r="J11" s="7"/>
      <c r="K11" s="7"/>
      <c r="L11" s="7"/>
    </row>
    <row r="13" spans="1:5" ht="15">
      <c r="A13" s="21"/>
      <c r="B13" s="1"/>
      <c r="C13" s="1"/>
      <c r="D13" s="1"/>
      <c r="E13" s="47"/>
    </row>
    <row r="14" spans="1:5" ht="15">
      <c r="A14" s="21"/>
      <c r="B14" s="1"/>
      <c r="C14" s="1"/>
      <c r="D14" s="1"/>
      <c r="E14" s="37"/>
    </row>
    <row r="16" spans="2:5" ht="15">
      <c r="B16" s="1"/>
      <c r="C16" s="1"/>
      <c r="D16" s="1"/>
      <c r="E16" s="1"/>
    </row>
  </sheetData>
  <mergeCells count="1"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2015-05-12T12:54:50Z</dcterms:modified>
  <cp:category/>
  <cp:version/>
  <cp:contentType/>
  <cp:contentStatus/>
</cp:coreProperties>
</file>