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3\"/>
    </mc:Choice>
  </mc:AlternateContent>
  <bookViews>
    <workbookView xWindow="0" yWindow="0" windowWidth="23595" windowHeight="10320" activeTab="6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  <sheet name="EU MA pomoć" sheetId="14" r:id="rId9"/>
  </sheets>
  <definedNames>
    <definedName name="_xlnm.Print_Area" localSheetId="3">CEB!$A$1:$M$16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0" l="1"/>
  <c r="J13" i="10"/>
  <c r="K27" i="6" l="1"/>
  <c r="K10" i="6"/>
  <c r="K11" i="6"/>
  <c r="K7" i="10" l="1"/>
  <c r="K24" i="2"/>
  <c r="K23" i="2"/>
  <c r="K22" i="2"/>
  <c r="J18" i="6" l="1"/>
  <c r="K17" i="6"/>
  <c r="J20" i="2"/>
  <c r="J21" i="2" l="1"/>
  <c r="L19" i="2" l="1"/>
  <c r="J19" i="2"/>
  <c r="K19" i="2" s="1"/>
  <c r="K25" i="6" l="1"/>
  <c r="K26" i="6"/>
  <c r="K24" i="6"/>
  <c r="K23" i="6"/>
  <c r="K20" i="6" l="1"/>
  <c r="K19" i="6"/>
  <c r="K16" i="2" l="1"/>
  <c r="K17" i="2"/>
  <c r="L9" i="14" l="1"/>
  <c r="J9" i="14"/>
  <c r="I9" i="14"/>
  <c r="K9" i="14"/>
  <c r="K8" i="14"/>
  <c r="K7" i="14"/>
  <c r="K6" i="14"/>
  <c r="K5" i="12"/>
  <c r="K14" i="11"/>
  <c r="L10" i="11"/>
  <c r="J10" i="11"/>
  <c r="K10" i="11" s="1"/>
  <c r="K6" i="11"/>
  <c r="I10" i="11"/>
  <c r="K13" i="11"/>
  <c r="K8" i="11"/>
  <c r="K5" i="11"/>
  <c r="I10" i="10"/>
  <c r="K10" i="10" s="1"/>
  <c r="K11" i="10"/>
  <c r="K12" i="10"/>
  <c r="K13" i="10"/>
  <c r="K14" i="10"/>
  <c r="K9" i="10"/>
  <c r="K6" i="10"/>
  <c r="K5" i="10"/>
  <c r="L8" i="8"/>
  <c r="J8" i="8"/>
  <c r="I8" i="8"/>
  <c r="K8" i="8" s="1"/>
  <c r="K6" i="8"/>
  <c r="K7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8" i="7"/>
  <c r="K6" i="7"/>
  <c r="I18" i="6"/>
  <c r="K5" i="6"/>
  <c r="K6" i="6"/>
  <c r="K7" i="6"/>
  <c r="K8" i="6"/>
  <c r="K9" i="6"/>
  <c r="K12" i="6"/>
  <c r="K13" i="6"/>
  <c r="K14" i="6"/>
  <c r="K16" i="6"/>
  <c r="K22" i="6"/>
  <c r="K25" i="2"/>
  <c r="K26" i="2"/>
  <c r="K27" i="2"/>
  <c r="K6" i="2"/>
  <c r="K7" i="2"/>
  <c r="K8" i="2"/>
  <c r="K9" i="2"/>
  <c r="K10" i="2"/>
  <c r="K11" i="2"/>
  <c r="K12" i="2"/>
  <c r="K13" i="2"/>
  <c r="K14" i="2"/>
  <c r="K15" i="2"/>
  <c r="K5" i="2"/>
  <c r="K9" i="7" l="1"/>
  <c r="K27" i="1"/>
  <c r="K18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<sst xmlns="http://schemas.openxmlformats.org/spreadsheetml/2006/main" count="727" uniqueCount="347">
  <si>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</si>
  <si>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</si>
  <si>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</si>
  <si>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</si>
  <si>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</si>
  <si>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</si>
  <si>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</si>
  <si>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</si>
  <si>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</si>
  <si>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</si>
  <si>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</si>
  <si>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</si>
  <si>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</si>
  <si>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</si>
  <si>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</si>
  <si>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</si>
  <si>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</si>
  <si>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</si>
  <si>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</si>
  <si>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</si>
  <si>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</si>
  <si>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</si>
  <si>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</si>
  <si>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</si>
  <si>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</si>
  <si>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</si>
  <si>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</si>
  <si>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</si>
  <si>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</si>
  <si>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</si>
  <si>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</si>
  <si>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</si>
  <si>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</si>
  <si>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</si>
  <si>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</si>
  <si>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</si>
  <si>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</si>
  <si>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</si>
  <si>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</si>
  <si>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</si>
  <si>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</si>
  <si>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</si>
  <si>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</si>
  <si>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</si>
  <si>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</si>
  <si>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</si>
  <si>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</si>
  <si>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</si>
  <si>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</si>
  <si>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</si>
  <si>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</si>
  <si>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</si>
  <si>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14.09.2011.</t>
  </si>
  <si>
    <t>26.02.2016.</t>
  </si>
  <si>
    <t>31.05.2017. 31.05.2020. 31.05.2023.</t>
  </si>
  <si>
    <t>13.07.2016.</t>
  </si>
  <si>
    <t>30.10.2018. 30.10.2022.</t>
  </si>
  <si>
    <t>23.06.2017.</t>
  </si>
  <si>
    <t>10.11.2017.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</si>
  <si>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</si>
  <si>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</si>
  <si>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</si>
  <si>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</si>
  <si>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</si>
  <si>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</si>
  <si>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</si>
  <si>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</si>
  <si>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</si>
  <si>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</si>
  <si>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</si>
  <si>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</si>
  <si>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</si>
  <si>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</si>
  <si>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</si>
  <si>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</si>
  <si>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</si>
  <si>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</si>
  <si>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</si>
  <si>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</si>
  <si>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</si>
  <si>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</si>
  <si>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</si>
  <si>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</si>
  <si>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</si>
  <si>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</si>
  <si>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</si>
  <si>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</si>
  <si>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</si>
  <si>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</si>
  <si>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</si>
  <si>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</si>
  <si>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</si>
  <si>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</si>
  <si>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</si>
  <si>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</si>
  <si>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</si>
  <si>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</si>
  <si>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</si>
  <si>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</si>
  <si>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</si>
  <si>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</si>
  <si>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</si>
  <si>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</si>
  <si>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</si>
  <si>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</si>
  <si>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</si>
  <si>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</si>
  <si>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</si>
  <si>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</si>
  <si>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</si>
  <si>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</si>
  <si>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</si>
  <si>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</si>
  <si>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</si>
  <si>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</si>
  <si>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</si>
  <si>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</si>
  <si>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</si>
  <si>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</si>
  <si>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</si>
  <si>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</si>
  <si>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</si>
  <si>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</si>
  <si>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</si>
  <si>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</si>
  <si>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</si>
  <si>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</si>
  <si>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</si>
  <si>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</si>
  <si>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</si>
  <si>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</si>
  <si>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</si>
  <si>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</si>
  <si>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</si>
  <si>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</si>
  <si>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</si>
  <si>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</si>
  <si>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</si>
  <si>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</si>
  <si>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</si>
  <si>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</si>
  <si>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</si>
  <si>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</si>
  <si>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</si>
  <si>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Vjetropark Hrgud (RS)</t>
  </si>
  <si>
    <t>Sanacija HE Trebinje 1, Faza III (RS)</t>
  </si>
  <si>
    <t>05.09.2017.</t>
  </si>
  <si>
    <t>15.11.2021</t>
  </si>
  <si>
    <t>25.03.2013.</t>
  </si>
  <si>
    <t>30.06.2016. 30.06.2019.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</si>
  <si>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</si>
  <si>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</si>
  <si>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</si>
  <si>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</si>
  <si>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</si>
  <si>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</si>
  <si>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</si>
  <si>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</si>
  <si>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</si>
  <si>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</si>
  <si>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</si>
  <si>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</si>
  <si>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</si>
  <si>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</si>
  <si>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</si>
  <si>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</si>
  <si>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</si>
  <si>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</si>
  <si>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</si>
  <si>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</si>
  <si>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</si>
  <si>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</si>
  <si>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</si>
  <si>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</si>
  <si>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</si>
  <si>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</si>
  <si>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</si>
  <si>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</si>
  <si>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</si>
  <si>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</si>
  <si>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</si>
  <si>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</si>
  <si>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</si>
  <si>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</si>
  <si>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</si>
  <si>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</si>
  <si>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</si>
  <si>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</si>
  <si>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</si>
  <si>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</si>
  <si>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</si>
  <si>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</si>
  <si>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</si>
  <si>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</si>
  <si>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</si>
  <si>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</si>
  <si>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</si>
  <si>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</si>
  <si>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</si>
  <si>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</si>
  <si>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</si>
  <si>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</si>
  <si>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</si>
  <si>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09.11.2017.</t>
  </si>
  <si>
    <t>14.10.2013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</si>
  <si>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</si>
  <si>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</si>
  <si>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</si>
  <si>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</si>
  <si>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</si>
  <si>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</si>
  <si>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</si>
  <si>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</si>
  <si>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</si>
  <si>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</si>
  <si>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</si>
  <si>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</si>
  <si>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</si>
  <si>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</si>
  <si>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</si>
  <si>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</si>
  <si>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</si>
  <si>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</si>
  <si>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</si>
  <si>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</si>
  <si>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</si>
  <si>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</si>
  <si>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</si>
  <si>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</si>
  <si>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</si>
  <si>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</si>
  <si>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</si>
  <si>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</si>
  <si>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</si>
  <si>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</si>
  <si>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</si>
  <si>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</si>
  <si>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</si>
  <si>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</si>
  <si>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</si>
  <si>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</si>
  <si>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</si>
  <si>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</si>
  <si>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</si>
  <si>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</si>
  <si>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</si>
  <si>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</si>
  <si>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30.04.2013.  14.05.2013.</t>
  </si>
  <si>
    <t>05.12.2013.</t>
  </si>
  <si>
    <t xml:space="preserve">14.06.2016.    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</si>
  <si>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</si>
  <si>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</si>
  <si>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</si>
  <si>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</si>
  <si>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</si>
  <si>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</si>
  <si>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</si>
  <si>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</si>
  <si>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</si>
  <si>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</si>
  <si>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</si>
  <si>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</si>
  <si>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</si>
  <si>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</si>
  <si>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</si>
  <si>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</si>
  <si>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</si>
  <si>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</si>
  <si>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</si>
  <si>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</si>
  <si>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</si>
  <si>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</si>
  <si>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</si>
  <si>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</si>
  <si>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</si>
  <si>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</si>
  <si>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</si>
  <si>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</si>
  <si>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</si>
  <si>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</si>
  <si>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</si>
  <si>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</si>
  <si>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</si>
  <si>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</si>
  <si>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</si>
  <si>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</si>
  <si>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</si>
  <si>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</si>
  <si>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</si>
  <si>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</si>
  <si>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</si>
  <si>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</si>
  <si>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</si>
  <si>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</si>
  <si>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</si>
  <si>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</si>
  <si>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</si>
  <si>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</si>
  <si>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</si>
  <si>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</si>
  <si>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</si>
  <si>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</si>
  <si>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</si>
  <si>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</si>
  <si>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30.11.2017. 30.06.2020. 30.06.2021. 30.06.2022. 30.06.2023.</t>
  </si>
  <si>
    <t>30.06.2020. 30.06.2021. 30.06.2022. 30.06.2023.</t>
  </si>
  <si>
    <t>30.06.2021. 30.06.2022. 30.06.2023.</t>
  </si>
  <si>
    <t>30.06.2018. 30.06.2022. 31.12.2023.</t>
  </si>
  <si>
    <t>30.06.2021.
30.06.2022.
30.04.2025.</t>
  </si>
  <si>
    <t>31.12.2017. 31.12.2018. 31.12.2022. 31.12.2024.</t>
  </si>
  <si>
    <t>31.07.2015. 30.07.2017. 15.12.2020. 31.12.2022. 30.06.2024.</t>
  </si>
  <si>
    <t>30.06.2019. 10.12.2022. 10.12.2025,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</si>
  <si>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</si>
  <si>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</si>
  <si>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</si>
  <si>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</si>
  <si>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</si>
  <si>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</si>
  <si>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</si>
  <si>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 xml:space="preserve">EU MA POMOĆ - PREGLED UGOVORA  U FAZI IMPLEMENTACIJE </t>
  </si>
  <si>
    <t>POVUČENO U 2023.</t>
  </si>
  <si>
    <t>1a</t>
  </si>
  <si>
    <t>1b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</si>
  <si>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</si>
  <si>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</si>
  <si>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</si>
  <si>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</si>
  <si>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</si>
  <si>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</si>
  <si>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5.906.388.57 EUR (FBiH 2.776.015.57 EUR ; RS 3.130.373,00 EUR).</t>
  </si>
  <si>
    <t>Rehabilitacija i modernizacija
pumpno-akumulacijske hidroelektrane Čapljina</t>
  </si>
  <si>
    <t>16.12.2020.</t>
  </si>
  <si>
    <t>30.04.2025.</t>
  </si>
  <si>
    <t>27.12.2019.</t>
  </si>
  <si>
    <t>30.06.2014. 30.06.2018. 30.06.2021. 30.06.2022. 30.06.2023.</t>
  </si>
  <si>
    <t>30.06.2014. 30.06.2016. 30.06.2021. 30.06.2022. 31.12.2023.</t>
  </si>
  <si>
    <t>29.12.2019. 31.12.2021. 31.12.2023.</t>
  </si>
  <si>
    <t>23.02.2021.        23.02.2023.</t>
  </si>
  <si>
    <t>UKUPNO POVUČENO DO 31.05.2023.</t>
  </si>
  <si>
    <t>%  DO 31.05.2023.</t>
  </si>
  <si>
    <t>28.04.2023.</t>
  </si>
  <si>
    <t>15.11.2023.</t>
  </si>
  <si>
    <t>27.04.2022.</t>
  </si>
  <si>
    <t>22.12.2022.</t>
  </si>
  <si>
    <t>10.03.2021.</t>
  </si>
  <si>
    <t>15.06.2021.</t>
  </si>
  <si>
    <t>31.01.2023. 31.01.2024.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</si>
</sst>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45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4" fontId="6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2" xfId="0" applyNumberFormat="1" applyFont="1" applyBorder="1" applyAlignment="1">
      <alignment vertical="center"/>
    </xf>
    <xf numFmtId="10" fontId="4" fillId="0" borderId="42" xfId="0" applyNumberFormat="1" applyFont="1" applyBorder="1" applyAlignment="1">
      <alignment vertical="center"/>
    </xf>
    <xf numFmtId="4" fontId="4" fillId="0" borderId="42" xfId="0" applyNumberFormat="1" applyFont="1" applyFill="1" applyBorder="1" applyAlignment="1">
      <alignment vertical="center"/>
    </xf>
    <xf numFmtId="4" fontId="4" fillId="0" borderId="4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2" xfId="0" applyNumberFormat="1" applyFont="1" applyFill="1" applyBorder="1" applyAlignment="1">
      <alignment vertical="center" wrapText="1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9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0" xfId="0" applyNumberFormat="1" applyFont="1" applyBorder="1" applyAlignment="1">
      <alignment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0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10" fontId="4" fillId="0" borderId="28" xfId="0" applyNumberFormat="1" applyFont="1" applyBorder="1" applyAlignment="1">
      <alignment vertical="center"/>
    </xf>
    <xf numFmtId="10" fontId="5" fillId="0" borderId="42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8" xfId="0" applyNumberFormat="1" applyFont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0" fontId="4" fillId="0" borderId="4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5" xfId="0" applyNumberFormat="1" applyFont="1" applyBorder="1" applyAlignment="1">
      <alignment horizontal="right"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vertical="center" wrapText="1"/>
    </xf>
    <xf numFmtId="10" fontId="14" fillId="0" borderId="0" xfId="0" applyNumberFormat="1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7" xfId="0" applyNumberFormat="1" applyFont="1" applyBorder="1" applyAlignment="1">
      <alignment horizontal="right"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49" fontId="18" fillId="0" borderId="0" xfId="0" applyNumberFormat="1" applyFont="1"/>
    <xf numFmtId="0" fontId="18" fillId="0" borderId="0" xfId="0" applyFont="1"/>
    <xf numFmtId="4" fontId="10" fillId="0" borderId="44" xfId="0" applyNumberFormat="1" applyFont="1" applyBorder="1" applyAlignment="1">
      <alignment horizontal="right" vertical="center"/>
    </xf>
    <xf numFmtId="10" fontId="10" fillId="0" borderId="44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18" fillId="0" borderId="0" xfId="0" applyFont="1" applyBorder="1"/>
    <xf numFmtId="1" fontId="10" fillId="4" borderId="29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2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0" fillId="0" borderId="42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horizontal="center" vertical="center"/>
    </xf>
    <xf numFmtId="164" fontId="10" fillId="0" borderId="42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0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2" xfId="0" applyNumberFormat="1" applyFont="1" applyFill="1" applyBorder="1" applyAlignment="1">
      <alignment horizontal="center" vertical="center" wrapText="1"/>
    </xf>
    <xf numFmtId="1" fontId="10" fillId="0" borderId="62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37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8" xfId="0" applyFont="1" applyBorder="1"/>
    <xf numFmtId="1" fontId="7" fillId="4" borderId="39" xfId="0" applyNumberFormat="1" applyFont="1" applyFill="1" applyBorder="1" applyAlignment="1">
      <alignment horizontal="center" vertical="center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10" fillId="0" borderId="37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 vertical="center" wrapText="1"/>
    </xf>
    <xf numFmtId="1" fontId="7" fillId="0" borderId="36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47" xfId="0" applyNumberFormat="1" applyFont="1" applyFill="1" applyBorder="1" applyAlignment="1">
      <alignment horizontal="center"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" fontId="10" fillId="0" borderId="41" xfId="0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0" fontId="7" fillId="0" borderId="42" xfId="0" applyFont="1" applyFill="1" applyBorder="1" applyAlignment="1">
      <alignment horizontal="left" vertical="center"/>
    </xf>
    <xf numFmtId="4" fontId="7" fillId="0" borderId="42" xfId="0" applyNumberFormat="1" applyFont="1" applyFill="1" applyBorder="1" applyAlignment="1">
      <alignment vertical="center" wrapText="1"/>
    </xf>
    <xf numFmtId="1" fontId="10" fillId="0" borderId="43" xfId="0" applyNumberFormat="1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1" fontId="10" fillId="0" borderId="53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4" fillId="0" borderId="58" xfId="0" applyFont="1" applyBorder="1"/>
    <xf numFmtId="14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8" xfId="0" applyFont="1" applyBorder="1"/>
    <xf numFmtId="4" fontId="10" fillId="0" borderId="44" xfId="0" applyNumberFormat="1" applyFont="1" applyFill="1" applyBorder="1" applyAlignment="1">
      <alignment vertical="center" wrapText="1"/>
    </xf>
    <xf numFmtId="0" fontId="10" fillId="0" borderId="44" xfId="0" applyFont="1" applyBorder="1" applyAlignment="1">
      <alignment horizontal="center" vertical="center"/>
    </xf>
    <xf numFmtId="164" fontId="10" fillId="0" borderId="44" xfId="0" applyNumberFormat="1" applyFont="1" applyFill="1" applyBorder="1" applyAlignment="1">
      <alignment horizontal="center" vertical="center" wrapText="1"/>
    </xf>
    <xf numFmtId="4" fontId="10" fillId="0" borderId="44" xfId="0" applyNumberFormat="1" applyFont="1" applyFill="1" applyBorder="1" applyAlignment="1">
      <alignment horizontal="center" vertical="center" wrapText="1"/>
    </xf>
    <xf numFmtId="0" fontId="10" fillId="0" borderId="59" xfId="0" applyFont="1" applyBorder="1"/>
    <xf numFmtId="0" fontId="4" fillId="0" borderId="54" xfId="0" applyFont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29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4" fontId="10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horizontal="center" vertical="center" wrapText="1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5" xfId="0" applyNumberFormat="1" applyFont="1" applyFill="1" applyBorder="1" applyAlignment="1">
      <alignment horizontal="right" vertical="center"/>
    </xf>
    <xf numFmtId="1" fontId="10" fillId="4" borderId="53" xfId="0" applyNumberFormat="1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vertical="center" wrapText="1"/>
    </xf>
    <xf numFmtId="0" fontId="4" fillId="0" borderId="50" xfId="0" applyFont="1" applyBorder="1" applyAlignment="1">
      <alignment horizontal="center"/>
    </xf>
    <xf numFmtId="164" fontId="10" fillId="4" borderId="50" xfId="0" applyNumberFormat="1" applyFont="1" applyFill="1" applyBorder="1" applyAlignment="1">
      <alignment horizontal="center" vertical="center" wrapText="1"/>
    </xf>
    <xf numFmtId="4" fontId="10" fillId="4" borderId="47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57" xfId="0" applyNumberFormat="1" applyFont="1" applyFill="1" applyBorder="1" applyAlignment="1">
      <alignment vertical="center" wrapText="1"/>
    </xf>
    <xf numFmtId="4" fontId="10" fillId="0" borderId="48" xfId="0" applyNumberFormat="1" applyFont="1" applyFill="1" applyBorder="1" applyAlignment="1">
      <alignment vertical="center" wrapText="1"/>
    </xf>
    <xf numFmtId="4" fontId="10" fillId="4" borderId="48" xfId="0" applyNumberFormat="1" applyFont="1" applyFill="1" applyBorder="1" applyAlignment="1">
      <alignment vertical="center" wrapText="1"/>
    </xf>
    <xf numFmtId="4" fontId="7" fillId="0" borderId="60" xfId="0" applyNumberFormat="1" applyFont="1" applyFill="1" applyBorder="1" applyAlignment="1">
      <alignment vertical="center" wrapText="1"/>
    </xf>
    <xf numFmtId="4" fontId="7" fillId="0" borderId="61" xfId="0" applyNumberFormat="1" applyFont="1" applyFill="1" applyBorder="1" applyAlignment="1">
      <alignment vertical="center" wrapText="1"/>
    </xf>
    <xf numFmtId="1" fontId="10" fillId="4" borderId="34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4" fontId="10" fillId="4" borderId="35" xfId="0" applyNumberFormat="1" applyFont="1" applyFill="1" applyBorder="1" applyAlignment="1">
      <alignment vertical="center" wrapText="1"/>
    </xf>
    <xf numFmtId="4" fontId="10" fillId="4" borderId="60" xfId="0" applyNumberFormat="1" applyFont="1" applyFill="1" applyBorder="1" applyAlignment="1">
      <alignment vertical="center" wrapText="1"/>
    </xf>
    <xf numFmtId="0" fontId="10" fillId="4" borderId="47" xfId="0" applyFont="1" applyFill="1" applyBorder="1" applyAlignment="1">
      <alignment vertical="center" wrapText="1"/>
    </xf>
    <xf numFmtId="0" fontId="10" fillId="4" borderId="35" xfId="0" applyFont="1" applyFill="1" applyBorder="1" applyAlignment="1">
      <alignment vertical="center" wrapText="1"/>
    </xf>
    <xf numFmtId="0" fontId="10" fillId="0" borderId="35" xfId="1" applyFont="1" applyFill="1" applyBorder="1" applyAlignment="1">
      <alignment horizontal="center" vertical="center"/>
    </xf>
    <xf numFmtId="14" fontId="10" fillId="0" borderId="35" xfId="1" applyNumberFormat="1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vertical="center"/>
    </xf>
    <xf numFmtId="4" fontId="10" fillId="4" borderId="42" xfId="0" applyNumberFormat="1" applyFont="1" applyFill="1" applyBorder="1" applyAlignment="1">
      <alignment horizontal="right" vertical="center" wrapText="1"/>
    </xf>
    <xf numFmtId="4" fontId="10" fillId="4" borderId="44" xfId="0" applyNumberFormat="1" applyFont="1" applyFill="1" applyBorder="1" applyAlignment="1">
      <alignment vertical="center" wrapText="1"/>
    </xf>
    <xf numFmtId="0" fontId="4" fillId="0" borderId="45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4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0" fillId="0" borderId="56" xfId="0" applyFont="1" applyFill="1" applyBorder="1" applyAlignment="1">
      <alignment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vertical="center" wrapText="1"/>
    </xf>
    <xf numFmtId="0" fontId="10" fillId="0" borderId="49" xfId="0" applyFont="1" applyFill="1" applyBorder="1" applyAlignment="1">
      <alignment vertical="center" wrapText="1"/>
    </xf>
    <xf numFmtId="4" fontId="7" fillId="0" borderId="35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0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4" borderId="63" xfId="0" applyNumberFormat="1" applyFont="1" applyFill="1" applyBorder="1" applyAlignment="1">
      <alignment vertical="center" wrapText="1"/>
    </xf>
    <xf numFmtId="0" fontId="4" fillId="4" borderId="63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63" xfId="0" applyNumberFormat="1" applyFont="1" applyFill="1" applyBorder="1" applyAlignment="1">
      <alignment vertical="center"/>
    </xf>
    <xf numFmtId="4" fontId="4" fillId="0" borderId="63" xfId="0" applyNumberFormat="1" applyFont="1" applyBorder="1" applyAlignment="1">
      <alignment vertical="center"/>
    </xf>
    <xf numFmtId="10" fontId="4" fillId="0" borderId="63" xfId="0" applyNumberFormat="1" applyFont="1" applyBorder="1" applyAlignment="1">
      <alignment vertical="center"/>
    </xf>
    <xf numFmtId="0" fontId="4" fillId="0" borderId="64" xfId="0" applyFont="1" applyBorder="1"/>
    <xf numFmtId="0" fontId="4" fillId="4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horizontal="center" vertical="center"/>
    </xf>
    <xf numFmtId="4" fontId="10" fillId="0" borderId="44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vertical="center"/>
    </xf>
    <xf numFmtId="10" fontId="4" fillId="0" borderId="44" xfId="0" applyNumberFormat="1" applyFont="1" applyBorder="1" applyAlignment="1">
      <alignment vertical="center"/>
    </xf>
    <xf numFmtId="4" fontId="4" fillId="0" borderId="44" xfId="0" applyNumberFormat="1" applyFont="1" applyFill="1" applyBorder="1" applyAlignment="1">
      <alignment vertical="center"/>
    </xf>
    <xf numFmtId="0" fontId="4" fillId="0" borderId="59" xfId="0" applyFont="1" applyBorder="1"/>
    <xf numFmtId="4" fontId="4" fillId="0" borderId="35" xfId="0" applyNumberFormat="1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/>
    </xf>
    <xf numFmtId="49" fontId="18" fillId="0" borderId="0" xfId="0" applyNumberFormat="1" applyFont="1" applyBorder="1"/>
    <xf numFmtId="0" fontId="10" fillId="0" borderId="47" xfId="0" applyFont="1" applyFill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 wrapText="1"/>
    </xf>
    <xf numFmtId="4" fontId="10" fillId="0" borderId="47" xfId="0" applyNumberFormat="1" applyFont="1" applyFill="1" applyBorder="1" applyAlignment="1">
      <alignment vertical="top" wrapText="1"/>
    </xf>
    <xf numFmtId="0" fontId="4" fillId="0" borderId="47" xfId="0" applyFont="1" applyBorder="1"/>
    <xf numFmtId="0" fontId="4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 wrapText="1"/>
    </xf>
    <xf numFmtId="0" fontId="4" fillId="0" borderId="58" xfId="0" applyFont="1" applyBorder="1" applyAlignment="1">
      <alignment vertical="center" wrapText="1"/>
    </xf>
    <xf numFmtId="4" fontId="2" fillId="0" borderId="35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0" fontId="4" fillId="0" borderId="45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4" fontId="4" fillId="0" borderId="47" xfId="0" applyNumberFormat="1" applyFont="1" applyFill="1" applyBorder="1" applyAlignment="1">
      <alignment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" fontId="2" fillId="0" borderId="53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 wrapText="1"/>
    </xf>
    <xf numFmtId="164" fontId="2" fillId="0" borderId="4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6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63" xfId="0" applyNumberFormat="1" applyFont="1" applyFill="1" applyBorder="1" applyAlignment="1">
      <alignment horizontal="center" vertical="center" wrapText="1"/>
    </xf>
    <xf numFmtId="4" fontId="2" fillId="0" borderId="47" xfId="0" applyNumberFormat="1" applyFont="1" applyFill="1" applyBorder="1" applyAlignment="1">
      <alignment horizontal="center" vertical="center" wrapText="1"/>
    </xf>
    <xf numFmtId="14" fontId="8" fillId="0" borderId="28" xfId="1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/>
    </xf>
    <xf numFmtId="1" fontId="7" fillId="0" borderId="62" xfId="0" applyNumberFormat="1" applyFont="1" applyFill="1" applyBorder="1" applyAlignment="1">
      <alignment horizontal="center" vertical="center"/>
    </xf>
    <xf numFmtId="4" fontId="7" fillId="0" borderId="63" xfId="0" applyNumberFormat="1" applyFont="1" applyFill="1" applyBorder="1" applyAlignment="1">
      <alignment vertical="center" wrapText="1"/>
    </xf>
    <xf numFmtId="4" fontId="7" fillId="0" borderId="63" xfId="0" applyNumberFormat="1" applyFont="1" applyFill="1" applyBorder="1" applyAlignment="1">
      <alignment horizontal="center" vertical="center"/>
    </xf>
    <xf numFmtId="4" fontId="2" fillId="0" borderId="63" xfId="0" applyNumberFormat="1" applyFont="1" applyFill="1" applyBorder="1" applyAlignment="1">
      <alignment vertical="center"/>
    </xf>
    <xf numFmtId="4" fontId="7" fillId="0" borderId="63" xfId="0" applyNumberFormat="1" applyFont="1" applyFill="1" applyBorder="1" applyAlignment="1">
      <alignment vertical="center"/>
    </xf>
    <xf numFmtId="10" fontId="7" fillId="0" borderId="63" xfId="0" applyNumberFormat="1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0" fontId="10" fillId="0" borderId="64" xfId="0" applyFont="1" applyBorder="1"/>
    <xf numFmtId="0" fontId="10" fillId="4" borderId="53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7" xfId="0" applyNumberFormat="1" applyFont="1" applyFill="1" applyBorder="1" applyAlignment="1">
      <alignment vertical="top" wrapText="1"/>
    </xf>
    <xf numFmtId="4" fontId="2" fillId="0" borderId="47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horizontal="center" vertical="center"/>
    </xf>
    <xf numFmtId="4" fontId="2" fillId="0" borderId="44" xfId="0" applyNumberFormat="1" applyFont="1" applyFill="1" applyBorder="1" applyAlignment="1">
      <alignment vertical="center"/>
    </xf>
    <xf numFmtId="4" fontId="10" fillId="0" borderId="63" xfId="0" applyNumberFormat="1" applyFont="1" applyFill="1" applyBorder="1" applyAlignment="1">
      <alignment vertical="center" wrapText="1"/>
    </xf>
    <xf numFmtId="0" fontId="4" fillId="0" borderId="63" xfId="0" applyFont="1" applyBorder="1" applyAlignment="1">
      <alignment horizontal="center" vertical="center"/>
    </xf>
    <xf numFmtId="14" fontId="10" fillId="0" borderId="63" xfId="0" applyNumberFormat="1" applyFont="1" applyBorder="1" applyAlignment="1">
      <alignment horizontal="center" vertical="center"/>
    </xf>
    <xf numFmtId="0" fontId="10" fillId="0" borderId="63" xfId="1" applyFont="1" applyFill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" fillId="0" borderId="24" xfId="0" applyFont="1" applyFill="1" applyBorder="1" applyAlignment="1">
      <alignment vertical="center" wrapText="1"/>
    </xf>
    <xf numFmtId="0" fontId="22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6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164" fontId="2" fillId="0" borderId="47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" fillId="0" borderId="1" xfId="0" applyFont="1" applyBorder="1"/>
    <xf numFmtId="4" fontId="4" fillId="0" borderId="44" xfId="0" applyNumberFormat="1" applyFont="1" applyBorder="1" applyAlignment="1">
      <alignment horizontal="right" vertical="center"/>
    </xf>
    <xf numFmtId="4" fontId="17" fillId="0" borderId="24" xfId="0" applyNumberFormat="1" applyFont="1" applyBorder="1" applyAlignment="1">
      <alignment vertical="center"/>
    </xf>
    <xf numFmtId="4" fontId="17" fillId="0" borderId="24" xfId="0" applyNumberFormat="1" applyFont="1" applyFill="1" applyBorder="1" applyAlignment="1">
      <alignment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2" fillId="0" borderId="48" xfId="0" applyNumberFormat="1" applyFont="1" applyFill="1" applyBorder="1" applyAlignment="1">
      <alignment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" fontId="10" fillId="0" borderId="63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" fontId="10" fillId="4" borderId="41" xfId="0" applyNumberFormat="1" applyFont="1" applyFill="1" applyBorder="1" applyAlignment="1">
      <alignment horizontal="center" vertical="center"/>
    </xf>
    <xf numFmtId="1" fontId="10" fillId="4" borderId="29" xfId="0" applyNumberFormat="1" applyFont="1" applyFill="1" applyBorder="1" applyAlignment="1">
      <alignment horizontal="center" vertical="center"/>
    </xf>
    <xf numFmtId="1" fontId="10" fillId="4" borderId="36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4" activePane="bottomLeft" state="frozen"/>
      <selection pane="bottomLeft" activeCell="O23" sqref="O23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09" t="s">
        <v>39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144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145" t="s">
        <v>4</v>
      </c>
      <c r="D3" s="146" t="s">
        <v>5</v>
      </c>
      <c r="E3" s="147" t="s">
        <v>9</v>
      </c>
      <c r="F3" s="145" t="s">
        <v>6</v>
      </c>
      <c r="G3" s="148" t="s">
        <v>7</v>
      </c>
      <c r="H3" s="393"/>
      <c r="I3" s="145" t="s">
        <v>8</v>
      </c>
      <c r="J3" s="149" t="s">
        <v>338</v>
      </c>
      <c r="K3" s="150" t="s">
        <v>339</v>
      </c>
      <c r="L3" s="418"/>
      <c r="M3" s="413"/>
    </row>
    <row r="4" spans="1:13" x14ac:dyDescent="0.25">
      <c r="A4" s="389" t="s">
        <v>15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x14ac:dyDescent="0.25">
      <c r="A5" s="60">
        <v>1</v>
      </c>
      <c r="B5" s="156" t="s">
        <v>16</v>
      </c>
      <c r="C5" s="157" t="s">
        <v>201</v>
      </c>
      <c r="D5" s="157" t="s">
        <v>262</v>
      </c>
      <c r="E5" s="157" t="s">
        <v>254</v>
      </c>
      <c r="F5" s="158" t="s">
        <v>30</v>
      </c>
      <c r="G5" s="158" t="s">
        <v>23</v>
      </c>
      <c r="H5" s="159" t="s">
        <v>37</v>
      </c>
      <c r="I5" s="10">
        <v>58000000</v>
      </c>
      <c r="J5" s="10">
        <v>53354637.909999996</v>
      </c>
      <c r="K5" s="15">
        <f>J5/I5</f>
        <v>0.91990755017241377</v>
      </c>
      <c r="L5" s="18">
        <v>0</v>
      </c>
      <c r="M5" s="133"/>
    </row>
    <row r="6" spans="1:13" ht="30" customHeight="1" x14ac:dyDescent="0.25">
      <c r="A6" s="60">
        <v>2</v>
      </c>
      <c r="B6" s="156" t="s">
        <v>17</v>
      </c>
      <c r="C6" s="114" t="s">
        <v>201</v>
      </c>
      <c r="D6" s="114" t="s">
        <v>263</v>
      </c>
      <c r="E6" s="114" t="s">
        <v>211</v>
      </c>
      <c r="F6" s="158" t="s">
        <v>31</v>
      </c>
      <c r="G6" s="158" t="s">
        <v>24</v>
      </c>
      <c r="H6" s="15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33"/>
    </row>
    <row r="7" spans="1:13" ht="24" x14ac:dyDescent="0.25">
      <c r="A7" s="160">
        <v>3</v>
      </c>
      <c r="B7" s="161" t="s">
        <v>18</v>
      </c>
      <c r="C7" s="394" t="s">
        <v>200</v>
      </c>
      <c r="D7" s="394" t="s">
        <v>264</v>
      </c>
      <c r="E7" s="394" t="s">
        <v>213</v>
      </c>
      <c r="F7" s="406" t="s">
        <v>32</v>
      </c>
      <c r="G7" s="406" t="s">
        <v>25</v>
      </c>
      <c r="H7" s="162"/>
      <c r="I7" s="12"/>
      <c r="J7" s="12"/>
      <c r="K7" s="163"/>
      <c r="L7" s="164"/>
      <c r="M7" s="165"/>
    </row>
    <row r="8" spans="1:13" x14ac:dyDescent="0.25">
      <c r="A8" s="160"/>
      <c r="B8" s="161" t="s">
        <v>12</v>
      </c>
      <c r="C8" s="395"/>
      <c r="D8" s="395"/>
      <c r="E8" s="395"/>
      <c r="F8" s="407"/>
      <c r="G8" s="407"/>
      <c r="H8" s="125" t="s">
        <v>37</v>
      </c>
      <c r="I8" s="13">
        <v>16366193</v>
      </c>
      <c r="J8" s="13">
        <v>13557685.59</v>
      </c>
      <c r="K8" s="5">
        <f>J8/I8</f>
        <v>0.82839580286020087</v>
      </c>
      <c r="L8" s="4">
        <v>1612510.75</v>
      </c>
      <c r="M8" s="121"/>
    </row>
    <row r="9" spans="1:13" x14ac:dyDescent="0.25">
      <c r="A9" s="160"/>
      <c r="B9" s="161" t="s">
        <v>13</v>
      </c>
      <c r="C9" s="395"/>
      <c r="D9" s="395"/>
      <c r="E9" s="395"/>
      <c r="F9" s="407"/>
      <c r="G9" s="407"/>
      <c r="H9" s="125" t="s">
        <v>37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121"/>
    </row>
    <row r="10" spans="1:13" x14ac:dyDescent="0.25">
      <c r="A10" s="166"/>
      <c r="B10" s="8" t="s">
        <v>14</v>
      </c>
      <c r="C10" s="396"/>
      <c r="D10" s="396"/>
      <c r="E10" s="396"/>
      <c r="F10" s="408"/>
      <c r="G10" s="408"/>
      <c r="H10" s="9" t="s">
        <v>37</v>
      </c>
      <c r="I10" s="14">
        <f>I8+I9</f>
        <v>27276989</v>
      </c>
      <c r="J10" s="14">
        <f>J8+J9</f>
        <v>24468481.580000002</v>
      </c>
      <c r="K10" s="6">
        <f t="shared" si="0"/>
        <v>0.89703748386597959</v>
      </c>
      <c r="L10" s="17">
        <f>L8+L9</f>
        <v>1612510.75</v>
      </c>
      <c r="M10" s="133"/>
    </row>
    <row r="11" spans="1:13" ht="24" x14ac:dyDescent="0.25">
      <c r="A11" s="167">
        <v>4</v>
      </c>
      <c r="B11" s="168" t="s">
        <v>19</v>
      </c>
      <c r="C11" s="394" t="s">
        <v>259</v>
      </c>
      <c r="D11" s="394" t="s">
        <v>265</v>
      </c>
      <c r="E11" s="394" t="s">
        <v>141</v>
      </c>
      <c r="F11" s="400" t="s">
        <v>33</v>
      </c>
      <c r="G11" s="400" t="s">
        <v>26</v>
      </c>
      <c r="H11" s="169"/>
      <c r="I11" s="12"/>
      <c r="J11" s="12"/>
      <c r="K11" s="163"/>
      <c r="L11" s="164"/>
      <c r="M11" s="165"/>
    </row>
    <row r="12" spans="1:13" x14ac:dyDescent="0.25">
      <c r="A12" s="170"/>
      <c r="B12" s="151" t="s">
        <v>12</v>
      </c>
      <c r="C12" s="395"/>
      <c r="D12" s="395"/>
      <c r="E12" s="395"/>
      <c r="F12" s="401"/>
      <c r="G12" s="401"/>
      <c r="H12" s="171" t="s">
        <v>37</v>
      </c>
      <c r="I12" s="13">
        <v>19859900</v>
      </c>
      <c r="J12" s="13">
        <v>19859900</v>
      </c>
      <c r="K12" s="5">
        <f>J12/I12</f>
        <v>1</v>
      </c>
      <c r="L12" s="4">
        <v>0</v>
      </c>
      <c r="M12" s="121"/>
    </row>
    <row r="13" spans="1:13" x14ac:dyDescent="0.25">
      <c r="A13" s="170"/>
      <c r="B13" s="151" t="s">
        <v>13</v>
      </c>
      <c r="C13" s="395"/>
      <c r="D13" s="395"/>
      <c r="E13" s="395"/>
      <c r="F13" s="401"/>
      <c r="G13" s="401"/>
      <c r="H13" s="17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0</v>
      </c>
      <c r="M13" s="121"/>
    </row>
    <row r="14" spans="1:13" x14ac:dyDescent="0.25">
      <c r="A14" s="172"/>
      <c r="B14" s="7" t="s">
        <v>14</v>
      </c>
      <c r="C14" s="396"/>
      <c r="D14" s="396"/>
      <c r="E14" s="396"/>
      <c r="F14" s="402"/>
      <c r="G14" s="402"/>
      <c r="H14" s="116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0</v>
      </c>
      <c r="M14" s="133"/>
    </row>
    <row r="15" spans="1:13" ht="36.75" customHeight="1" x14ac:dyDescent="0.25">
      <c r="A15" s="170">
        <v>5</v>
      </c>
      <c r="B15" s="161" t="s">
        <v>20</v>
      </c>
      <c r="C15" s="403" t="s">
        <v>293</v>
      </c>
      <c r="D15" s="394" t="s">
        <v>266</v>
      </c>
      <c r="E15" s="394" t="s">
        <v>267</v>
      </c>
      <c r="F15" s="400" t="s">
        <v>34</v>
      </c>
      <c r="G15" s="400" t="s">
        <v>27</v>
      </c>
      <c r="H15" s="171"/>
      <c r="I15" s="13"/>
      <c r="J15" s="13"/>
      <c r="K15" s="174"/>
      <c r="L15" s="4"/>
      <c r="M15" s="121"/>
    </row>
    <row r="16" spans="1:13" x14ac:dyDescent="0.25">
      <c r="A16" s="170"/>
      <c r="B16" s="175" t="s">
        <v>12</v>
      </c>
      <c r="C16" s="404"/>
      <c r="D16" s="395"/>
      <c r="E16" s="395"/>
      <c r="F16" s="401"/>
      <c r="G16" s="401"/>
      <c r="H16" s="176" t="s">
        <v>37</v>
      </c>
      <c r="I16" s="13">
        <v>7179487</v>
      </c>
      <c r="J16" s="13">
        <v>4937021.49</v>
      </c>
      <c r="K16" s="5">
        <f>J16/I16</f>
        <v>0.68765658186998602</v>
      </c>
      <c r="L16" s="4">
        <v>1054522.2</v>
      </c>
      <c r="M16" s="121"/>
    </row>
    <row r="17" spans="1:13" x14ac:dyDescent="0.25">
      <c r="A17" s="170"/>
      <c r="B17" s="177" t="s">
        <v>13</v>
      </c>
      <c r="C17" s="404"/>
      <c r="D17" s="395"/>
      <c r="E17" s="395"/>
      <c r="F17" s="401"/>
      <c r="G17" s="401"/>
      <c r="H17" s="178" t="s">
        <v>37</v>
      </c>
      <c r="I17" s="13">
        <v>12820513</v>
      </c>
      <c r="J17" s="13">
        <v>8627615.8399999999</v>
      </c>
      <c r="K17" s="5">
        <f t="shared" ref="K17:K18" si="2">J17/I17</f>
        <v>0.67295402609864363</v>
      </c>
      <c r="L17" s="4">
        <v>845891.99</v>
      </c>
      <c r="M17" s="121"/>
    </row>
    <row r="18" spans="1:13" x14ac:dyDescent="0.25">
      <c r="A18" s="179"/>
      <c r="B18" s="7" t="s">
        <v>14</v>
      </c>
      <c r="C18" s="405"/>
      <c r="D18" s="396"/>
      <c r="E18" s="396"/>
      <c r="F18" s="402"/>
      <c r="G18" s="402"/>
      <c r="H18" s="116" t="s">
        <v>37</v>
      </c>
      <c r="I18" s="14">
        <f>I16+I17</f>
        <v>20000000</v>
      </c>
      <c r="J18" s="14">
        <f>J16+J17</f>
        <v>13564637.33</v>
      </c>
      <c r="K18" s="6">
        <f t="shared" si="2"/>
        <v>0.6782318665</v>
      </c>
      <c r="L18" s="17">
        <f>L16+L17</f>
        <v>1900414.19</v>
      </c>
      <c r="M18" s="121"/>
    </row>
    <row r="19" spans="1:13" ht="45" customHeight="1" x14ac:dyDescent="0.25">
      <c r="A19" s="60">
        <v>6</v>
      </c>
      <c r="B19" s="180" t="s">
        <v>21</v>
      </c>
      <c r="C19" s="114" t="s">
        <v>202</v>
      </c>
      <c r="D19" s="114" t="s">
        <v>268</v>
      </c>
      <c r="E19" s="114" t="s">
        <v>196</v>
      </c>
      <c r="F19" s="181" t="s">
        <v>35</v>
      </c>
      <c r="G19" s="182" t="s">
        <v>28</v>
      </c>
      <c r="H19" s="159" t="s">
        <v>37</v>
      </c>
      <c r="I19" s="11">
        <v>30000000</v>
      </c>
      <c r="J19" s="11">
        <v>4698147.09</v>
      </c>
      <c r="K19" s="16">
        <f>J19/I19</f>
        <v>0.15660490299999999</v>
      </c>
      <c r="L19" s="19">
        <v>0</v>
      </c>
      <c r="M19" s="133"/>
    </row>
    <row r="20" spans="1:13" ht="36" x14ac:dyDescent="0.25">
      <c r="A20" s="183">
        <v>7</v>
      </c>
      <c r="B20" s="184" t="s">
        <v>22</v>
      </c>
      <c r="C20" s="394" t="s">
        <v>294</v>
      </c>
      <c r="D20" s="394" t="s">
        <v>269</v>
      </c>
      <c r="E20" s="394" t="s">
        <v>270</v>
      </c>
      <c r="F20" s="398" t="s">
        <v>36</v>
      </c>
      <c r="G20" s="401" t="s">
        <v>29</v>
      </c>
      <c r="H20" s="169"/>
      <c r="I20" s="12"/>
      <c r="J20" s="12"/>
      <c r="K20" s="163"/>
      <c r="L20" s="12"/>
      <c r="M20" s="165"/>
    </row>
    <row r="21" spans="1:13" x14ac:dyDescent="0.25">
      <c r="A21" s="55"/>
      <c r="B21" s="185" t="s">
        <v>12</v>
      </c>
      <c r="C21" s="395"/>
      <c r="D21" s="395"/>
      <c r="E21" s="395"/>
      <c r="F21" s="398"/>
      <c r="G21" s="401"/>
      <c r="H21" s="171" t="s">
        <v>37</v>
      </c>
      <c r="I21" s="13">
        <v>33600000</v>
      </c>
      <c r="J21" s="13">
        <v>5084000</v>
      </c>
      <c r="K21" s="5">
        <f>J21/I21</f>
        <v>0.15130952380952381</v>
      </c>
      <c r="L21" s="13">
        <v>5000000</v>
      </c>
      <c r="M21" s="121"/>
    </row>
    <row r="22" spans="1:13" x14ac:dyDescent="0.25">
      <c r="A22" s="55"/>
      <c r="B22" s="186" t="s">
        <v>13</v>
      </c>
      <c r="C22" s="395"/>
      <c r="D22" s="395"/>
      <c r="E22" s="395"/>
      <c r="F22" s="398"/>
      <c r="G22" s="401"/>
      <c r="H22" s="171" t="s">
        <v>37</v>
      </c>
      <c r="I22" s="13">
        <v>22400000</v>
      </c>
      <c r="J22" s="13">
        <v>6411000</v>
      </c>
      <c r="K22" s="5">
        <f t="shared" ref="K22:K23" si="3">J22/I22</f>
        <v>0.28620535714285716</v>
      </c>
      <c r="L22" s="13">
        <v>405000</v>
      </c>
      <c r="M22" s="121"/>
    </row>
    <row r="23" spans="1:13" x14ac:dyDescent="0.25">
      <c r="A23" s="179"/>
      <c r="B23" s="59" t="s">
        <v>14</v>
      </c>
      <c r="C23" s="396"/>
      <c r="D23" s="396"/>
      <c r="E23" s="396"/>
      <c r="F23" s="399"/>
      <c r="G23" s="402"/>
      <c r="H23" s="187" t="s">
        <v>37</v>
      </c>
      <c r="I23" s="14">
        <f>I21+I22</f>
        <v>56000000</v>
      </c>
      <c r="J23" s="14">
        <f>J21+J22</f>
        <v>11495000</v>
      </c>
      <c r="K23" s="6">
        <f t="shared" si="3"/>
        <v>0.20526785714285714</v>
      </c>
      <c r="L23" s="14">
        <f>L21+L22</f>
        <v>5405000</v>
      </c>
      <c r="M23" s="133"/>
    </row>
    <row r="24" spans="1:13" s="3" customFormat="1" ht="24" customHeight="1" x14ac:dyDescent="0.25">
      <c r="A24" s="55">
        <v>8</v>
      </c>
      <c r="B24" s="122" t="s">
        <v>131</v>
      </c>
      <c r="C24" s="403" t="s">
        <v>295</v>
      </c>
      <c r="D24" s="394" t="s">
        <v>271</v>
      </c>
      <c r="E24" s="394" t="s">
        <v>272</v>
      </c>
      <c r="F24" s="397" t="s">
        <v>133</v>
      </c>
      <c r="G24" s="400" t="s">
        <v>134</v>
      </c>
      <c r="H24" s="188"/>
      <c r="I24" s="57"/>
      <c r="J24" s="57"/>
      <c r="K24" s="58"/>
      <c r="L24" s="57"/>
      <c r="M24" s="121"/>
    </row>
    <row r="25" spans="1:13" x14ac:dyDescent="0.25">
      <c r="A25" s="55"/>
      <c r="B25" s="122" t="s">
        <v>12</v>
      </c>
      <c r="C25" s="404"/>
      <c r="D25" s="395"/>
      <c r="E25" s="395"/>
      <c r="F25" s="398"/>
      <c r="G25" s="401"/>
      <c r="H25" s="171" t="s">
        <v>37</v>
      </c>
      <c r="I25" s="74">
        <v>29000000</v>
      </c>
      <c r="J25" s="388">
        <v>28903795.739999998</v>
      </c>
      <c r="K25" s="5">
        <f>J25/I25</f>
        <v>0.99668261172413786</v>
      </c>
      <c r="L25" s="13">
        <v>0</v>
      </c>
      <c r="M25" s="121"/>
    </row>
    <row r="26" spans="1:13" x14ac:dyDescent="0.25">
      <c r="A26" s="55"/>
      <c r="B26" s="122" t="s">
        <v>13</v>
      </c>
      <c r="C26" s="404"/>
      <c r="D26" s="395"/>
      <c r="E26" s="395"/>
      <c r="F26" s="398"/>
      <c r="G26" s="401"/>
      <c r="H26" s="171" t="s">
        <v>37</v>
      </c>
      <c r="I26" s="74">
        <v>21000000</v>
      </c>
      <c r="J26" s="13">
        <v>19675463.350000001</v>
      </c>
      <c r="K26" s="5">
        <f t="shared" ref="K26:K27" si="4">J26/I26</f>
        <v>0.93692682619047629</v>
      </c>
      <c r="L26" s="13">
        <v>-50637.65</v>
      </c>
      <c r="M26" s="121"/>
    </row>
    <row r="27" spans="1:13" x14ac:dyDescent="0.25">
      <c r="A27" s="60"/>
      <c r="B27" s="59" t="s">
        <v>132</v>
      </c>
      <c r="C27" s="405"/>
      <c r="D27" s="396"/>
      <c r="E27" s="396"/>
      <c r="F27" s="399"/>
      <c r="G27" s="402"/>
      <c r="H27" s="187" t="s">
        <v>37</v>
      </c>
      <c r="I27" s="189">
        <f>I25+I26</f>
        <v>50000000</v>
      </c>
      <c r="J27" s="189">
        <f>J25+J26</f>
        <v>48579259.090000004</v>
      </c>
      <c r="K27" s="6">
        <f t="shared" si="4"/>
        <v>0.97158518180000009</v>
      </c>
      <c r="L27" s="189">
        <f>L25+L26</f>
        <v>-50637.65</v>
      </c>
      <c r="M27" s="133"/>
    </row>
    <row r="28" spans="1:13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</row>
    <row r="29" spans="1:13" x14ac:dyDescent="0.25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</row>
    <row r="30" spans="1:13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</row>
    <row r="31" spans="1:13" x14ac:dyDescent="0.25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</row>
    <row r="32" spans="1:13" x14ac:dyDescent="0.25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</row>
    <row r="33" spans="1:13" x14ac:dyDescent="0.25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</row>
    <row r="34" spans="1:13" x14ac:dyDescent="0.2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</row>
    <row r="35" spans="1:13" x14ac:dyDescent="0.25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</row>
    <row r="36" spans="1:13" x14ac:dyDescent="0.2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</row>
    <row r="37" spans="1:13" x14ac:dyDescent="0.2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13" x14ac:dyDescent="0.2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ySplit="3" topLeftCell="A7" activePane="bottomLeft" state="frozen"/>
      <selection pane="bottomLeft" activeCell="A13" sqref="A13:XFD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14" x14ac:dyDescent="0.2">
      <c r="A4" s="422" t="s">
        <v>50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4"/>
    </row>
    <row r="5" spans="1:14" s="2" customFormat="1" ht="75" customHeight="1" x14ac:dyDescent="0.2">
      <c r="A5" s="201">
        <v>1</v>
      </c>
      <c r="B5" s="318" t="s">
        <v>40</v>
      </c>
      <c r="C5" s="206" t="s">
        <v>201</v>
      </c>
      <c r="D5" s="319" t="s">
        <v>235</v>
      </c>
      <c r="E5" s="206" t="s">
        <v>236</v>
      </c>
      <c r="F5" s="181" t="s">
        <v>51</v>
      </c>
      <c r="G5" s="375" t="s">
        <v>334</v>
      </c>
      <c r="H5" s="320" t="s">
        <v>37</v>
      </c>
      <c r="I5" s="202">
        <v>60000000</v>
      </c>
      <c r="J5" s="321">
        <v>42600000</v>
      </c>
      <c r="K5" s="94">
        <f>J5/I5</f>
        <v>0.71</v>
      </c>
      <c r="L5" s="95">
        <v>0</v>
      </c>
      <c r="M5" s="326" t="s">
        <v>290</v>
      </c>
    </row>
    <row r="6" spans="1:14" s="2" customFormat="1" ht="75" customHeight="1" x14ac:dyDescent="0.2">
      <c r="A6" s="201">
        <v>2</v>
      </c>
      <c r="B6" s="202" t="s">
        <v>41</v>
      </c>
      <c r="C6" s="206" t="s">
        <v>202</v>
      </c>
      <c r="D6" s="206" t="s">
        <v>237</v>
      </c>
      <c r="E6" s="205" t="s">
        <v>238</v>
      </c>
      <c r="F6" s="181" t="s">
        <v>52</v>
      </c>
      <c r="G6" s="336" t="s">
        <v>335</v>
      </c>
      <c r="H6" s="203" t="s">
        <v>37</v>
      </c>
      <c r="I6" s="202">
        <v>50000000</v>
      </c>
      <c r="J6" s="321">
        <v>43860000</v>
      </c>
      <c r="K6" s="94">
        <f t="shared" ref="K6:K19" si="0">J6/I6</f>
        <v>0.87719999999999998</v>
      </c>
      <c r="L6" s="95">
        <v>0</v>
      </c>
      <c r="M6" s="326" t="s">
        <v>246</v>
      </c>
    </row>
    <row r="7" spans="1:14" ht="75" customHeight="1" x14ac:dyDescent="0.2">
      <c r="A7" s="201">
        <v>3</v>
      </c>
      <c r="B7" s="322" t="s">
        <v>42</v>
      </c>
      <c r="C7" s="206" t="s">
        <v>200</v>
      </c>
      <c r="D7" s="319" t="s">
        <v>239</v>
      </c>
      <c r="E7" s="205" t="s">
        <v>240</v>
      </c>
      <c r="F7" s="181" t="s">
        <v>53</v>
      </c>
      <c r="G7" s="376" t="s">
        <v>54</v>
      </c>
      <c r="H7" s="203" t="s">
        <v>37</v>
      </c>
      <c r="I7" s="202">
        <v>15000000</v>
      </c>
      <c r="J7" s="321">
        <v>0</v>
      </c>
      <c r="K7" s="94">
        <f t="shared" si="0"/>
        <v>0</v>
      </c>
      <c r="L7" s="95">
        <v>0</v>
      </c>
      <c r="M7" s="326" t="s">
        <v>291</v>
      </c>
    </row>
    <row r="8" spans="1:14" ht="30" customHeight="1" x14ac:dyDescent="0.2">
      <c r="A8" s="201">
        <v>4</v>
      </c>
      <c r="B8" s="202" t="s">
        <v>43</v>
      </c>
      <c r="C8" s="206" t="s">
        <v>201</v>
      </c>
      <c r="D8" s="323"/>
      <c r="E8" s="323"/>
      <c r="F8" s="181" t="s">
        <v>55</v>
      </c>
      <c r="G8" s="336" t="s">
        <v>56</v>
      </c>
      <c r="H8" s="203" t="s">
        <v>37</v>
      </c>
      <c r="I8" s="202">
        <v>100000000</v>
      </c>
      <c r="J8" s="93">
        <v>62100000</v>
      </c>
      <c r="K8" s="94">
        <f t="shared" si="0"/>
        <v>0.621</v>
      </c>
      <c r="L8" s="95">
        <v>0</v>
      </c>
      <c r="M8" s="204"/>
    </row>
    <row r="9" spans="1:14" ht="30" customHeight="1" x14ac:dyDescent="0.2">
      <c r="A9" s="201">
        <v>5</v>
      </c>
      <c r="B9" s="202" t="s">
        <v>44</v>
      </c>
      <c r="C9" s="206" t="s">
        <v>201</v>
      </c>
      <c r="D9" s="324" t="s">
        <v>241</v>
      </c>
      <c r="E9" s="206" t="s">
        <v>242</v>
      </c>
      <c r="F9" s="181" t="s">
        <v>57</v>
      </c>
      <c r="G9" s="336" t="s">
        <v>337</v>
      </c>
      <c r="H9" s="203" t="s">
        <v>37</v>
      </c>
      <c r="I9" s="202">
        <v>50000000</v>
      </c>
      <c r="J9" s="202">
        <v>50000000</v>
      </c>
      <c r="K9" s="94">
        <f t="shared" si="0"/>
        <v>1</v>
      </c>
      <c r="L9" s="95">
        <v>7300000</v>
      </c>
      <c r="M9" s="204"/>
    </row>
    <row r="10" spans="1:14" ht="45" customHeight="1" x14ac:dyDescent="0.2">
      <c r="A10" s="201">
        <v>6</v>
      </c>
      <c r="B10" s="202" t="s">
        <v>45</v>
      </c>
      <c r="C10" s="206" t="s">
        <v>259</v>
      </c>
      <c r="D10" s="319" t="s">
        <v>243</v>
      </c>
      <c r="E10" s="206" t="s">
        <v>244</v>
      </c>
      <c r="F10" s="181" t="s">
        <v>58</v>
      </c>
      <c r="G10" s="336" t="s">
        <v>336</v>
      </c>
      <c r="H10" s="203" t="s">
        <v>37</v>
      </c>
      <c r="I10" s="202">
        <v>15000000</v>
      </c>
      <c r="J10" s="93">
        <v>0</v>
      </c>
      <c r="K10" s="94">
        <f t="shared" si="0"/>
        <v>0</v>
      </c>
      <c r="L10" s="95">
        <v>0</v>
      </c>
      <c r="M10" s="326" t="s">
        <v>292</v>
      </c>
    </row>
    <row r="11" spans="1:14" ht="15" customHeight="1" x14ac:dyDescent="0.2">
      <c r="A11" s="201">
        <v>7</v>
      </c>
      <c r="B11" s="322" t="s">
        <v>46</v>
      </c>
      <c r="C11" s="206" t="s">
        <v>201</v>
      </c>
      <c r="D11" s="205">
        <v>43216</v>
      </c>
      <c r="E11" s="206" t="s">
        <v>211</v>
      </c>
      <c r="F11" s="181" t="s">
        <v>59</v>
      </c>
      <c r="G11" s="336" t="s">
        <v>60</v>
      </c>
      <c r="H11" s="203" t="s">
        <v>37</v>
      </c>
      <c r="I11" s="202">
        <v>100000000</v>
      </c>
      <c r="J11" s="93">
        <v>0</v>
      </c>
      <c r="K11" s="94">
        <f t="shared" si="0"/>
        <v>0</v>
      </c>
      <c r="L11" s="95">
        <v>0</v>
      </c>
      <c r="M11" s="204"/>
    </row>
    <row r="12" spans="1:14" ht="15" customHeight="1" x14ac:dyDescent="0.2">
      <c r="A12" s="201">
        <v>8</v>
      </c>
      <c r="B12" s="202" t="s">
        <v>47</v>
      </c>
      <c r="C12" s="206" t="s">
        <v>201</v>
      </c>
      <c r="D12" s="206"/>
      <c r="E12" s="206"/>
      <c r="F12" s="181" t="s">
        <v>59</v>
      </c>
      <c r="G12" s="336" t="s">
        <v>60</v>
      </c>
      <c r="H12" s="203" t="s">
        <v>37</v>
      </c>
      <c r="I12" s="202">
        <v>50000000</v>
      </c>
      <c r="J12" s="93">
        <v>32000000</v>
      </c>
      <c r="K12" s="94">
        <f t="shared" si="0"/>
        <v>0.64</v>
      </c>
      <c r="L12" s="95">
        <v>0</v>
      </c>
      <c r="M12" s="204"/>
    </row>
    <row r="13" spans="1:14" ht="30" customHeight="1" x14ac:dyDescent="0.2">
      <c r="A13" s="201">
        <v>9</v>
      </c>
      <c r="B13" s="202" t="s">
        <v>224</v>
      </c>
      <c r="C13" s="206" t="s">
        <v>202</v>
      </c>
      <c r="D13" s="319" t="s">
        <v>245</v>
      </c>
      <c r="E13" s="206" t="s">
        <v>192</v>
      </c>
      <c r="F13" s="181" t="s">
        <v>61</v>
      </c>
      <c r="G13" s="336" t="s">
        <v>62</v>
      </c>
      <c r="H13" s="203" t="s">
        <v>37</v>
      </c>
      <c r="I13" s="202">
        <v>30000000</v>
      </c>
      <c r="J13" s="93">
        <v>0</v>
      </c>
      <c r="K13" s="94">
        <f t="shared" si="0"/>
        <v>0</v>
      </c>
      <c r="L13" s="95">
        <v>0</v>
      </c>
      <c r="M13" s="204"/>
    </row>
    <row r="14" spans="1:14" ht="30" customHeight="1" x14ac:dyDescent="0.2">
      <c r="A14" s="201">
        <v>10</v>
      </c>
      <c r="B14" s="202" t="s">
        <v>48</v>
      </c>
      <c r="C14" s="206" t="s">
        <v>202</v>
      </c>
      <c r="D14" s="319" t="s">
        <v>245</v>
      </c>
      <c r="E14" s="206" t="s">
        <v>192</v>
      </c>
      <c r="F14" s="181" t="s">
        <v>63</v>
      </c>
      <c r="G14" s="336" t="s">
        <v>62</v>
      </c>
      <c r="H14" s="203" t="s">
        <v>37</v>
      </c>
      <c r="I14" s="202">
        <v>19000000</v>
      </c>
      <c r="J14" s="93">
        <v>6000000</v>
      </c>
      <c r="K14" s="94">
        <f t="shared" si="0"/>
        <v>0.31578947368421051</v>
      </c>
      <c r="L14" s="95">
        <v>6000000</v>
      </c>
      <c r="M14" s="204"/>
    </row>
    <row r="15" spans="1:14" ht="15" customHeight="1" x14ac:dyDescent="0.2">
      <c r="A15" s="201">
        <v>11</v>
      </c>
      <c r="B15" s="202" t="s">
        <v>49</v>
      </c>
      <c r="C15" s="206" t="s">
        <v>201</v>
      </c>
      <c r="D15" s="205">
        <v>43888</v>
      </c>
      <c r="E15" s="206" t="s">
        <v>192</v>
      </c>
      <c r="F15" s="181" t="s">
        <v>64</v>
      </c>
      <c r="G15" s="336" t="s">
        <v>65</v>
      </c>
      <c r="H15" s="203" t="s">
        <v>37</v>
      </c>
      <c r="I15" s="202">
        <v>140000000</v>
      </c>
      <c r="J15" s="93">
        <v>113750000</v>
      </c>
      <c r="K15" s="94">
        <f t="shared" si="0"/>
        <v>0.8125</v>
      </c>
      <c r="L15" s="95">
        <v>0</v>
      </c>
      <c r="M15" s="204"/>
    </row>
    <row r="16" spans="1:14" s="110" customFormat="1" ht="30" customHeight="1" x14ac:dyDescent="0.2">
      <c r="A16" s="201">
        <v>12</v>
      </c>
      <c r="B16" s="202" t="s">
        <v>230</v>
      </c>
      <c r="C16" s="206" t="s">
        <v>201</v>
      </c>
      <c r="D16" s="325" t="s">
        <v>231</v>
      </c>
      <c r="E16" s="207" t="s">
        <v>232</v>
      </c>
      <c r="F16" s="181" t="s">
        <v>233</v>
      </c>
      <c r="G16" s="336" t="s">
        <v>234</v>
      </c>
      <c r="H16" s="203" t="s">
        <v>37</v>
      </c>
      <c r="I16" s="202">
        <v>40000000</v>
      </c>
      <c r="J16" s="106">
        <v>0</v>
      </c>
      <c r="K16" s="107">
        <f>J16/I16</f>
        <v>0</v>
      </c>
      <c r="L16" s="108">
        <v>0</v>
      </c>
      <c r="M16" s="208"/>
      <c r="N16" s="109"/>
    </row>
    <row r="17" spans="1:63" s="117" customFormat="1" ht="30" customHeight="1" thickBot="1" x14ac:dyDescent="0.25">
      <c r="A17" s="192">
        <v>13</v>
      </c>
      <c r="B17" s="209" t="s">
        <v>226</v>
      </c>
      <c r="C17" s="316" t="s">
        <v>201</v>
      </c>
      <c r="D17" s="212" t="s">
        <v>227</v>
      </c>
      <c r="E17" s="210" t="s">
        <v>196</v>
      </c>
      <c r="F17" s="211" t="s">
        <v>228</v>
      </c>
      <c r="G17" s="342" t="s">
        <v>229</v>
      </c>
      <c r="H17" s="212" t="s">
        <v>37</v>
      </c>
      <c r="I17" s="209">
        <v>340000000</v>
      </c>
      <c r="J17" s="111">
        <v>0</v>
      </c>
      <c r="K17" s="112">
        <f t="shared" si="0"/>
        <v>0</v>
      </c>
      <c r="L17" s="113">
        <v>0</v>
      </c>
      <c r="M17" s="213"/>
      <c r="N17" s="317"/>
    </row>
    <row r="18" spans="1:63" ht="12.75" thickBot="1" x14ac:dyDescent="0.25">
      <c r="A18" s="425" t="s">
        <v>66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7"/>
    </row>
    <row r="19" spans="1:63" s="110" customFormat="1" ht="45" customHeight="1" x14ac:dyDescent="0.2">
      <c r="A19" s="348">
        <v>1</v>
      </c>
      <c r="B19" s="349" t="s">
        <v>225</v>
      </c>
      <c r="C19" s="430" t="s">
        <v>202</v>
      </c>
      <c r="D19" s="428" t="s">
        <v>247</v>
      </c>
      <c r="E19" s="430" t="s">
        <v>248</v>
      </c>
      <c r="F19" s="432" t="s">
        <v>249</v>
      </c>
      <c r="G19" s="432" t="s">
        <v>70</v>
      </c>
      <c r="H19" s="350" t="s">
        <v>37</v>
      </c>
      <c r="I19" s="351">
        <v>10501510.869999999</v>
      </c>
      <c r="J19" s="352">
        <f>J20+J21</f>
        <v>5906388.5700000003</v>
      </c>
      <c r="K19" s="353">
        <f t="shared" si="0"/>
        <v>0.56243226742477304</v>
      </c>
      <c r="L19" s="354">
        <f>L20+L21</f>
        <v>0</v>
      </c>
      <c r="M19" s="355"/>
    </row>
    <row r="20" spans="1:63" s="110" customFormat="1" ht="15" customHeight="1" x14ac:dyDescent="0.2">
      <c r="A20" s="201" t="s">
        <v>321</v>
      </c>
      <c r="B20" s="318" t="s">
        <v>12</v>
      </c>
      <c r="C20" s="431"/>
      <c r="D20" s="429"/>
      <c r="E20" s="431"/>
      <c r="F20" s="433"/>
      <c r="G20" s="433"/>
      <c r="H20" s="297" t="s">
        <v>75</v>
      </c>
      <c r="I20" s="245"/>
      <c r="J20" s="245">
        <f>450000+900000+1426015.57</f>
        <v>2776015.5700000003</v>
      </c>
      <c r="K20" s="107"/>
      <c r="L20" s="245">
        <v>0</v>
      </c>
      <c r="M20" s="208"/>
    </row>
    <row r="21" spans="1:63" s="110" customFormat="1" ht="15" customHeight="1" x14ac:dyDescent="0.2">
      <c r="A21" s="201" t="s">
        <v>322</v>
      </c>
      <c r="B21" s="318" t="s">
        <v>13</v>
      </c>
      <c r="C21" s="431"/>
      <c r="D21" s="429"/>
      <c r="E21" s="431"/>
      <c r="F21" s="433"/>
      <c r="G21" s="433"/>
      <c r="H21" s="297" t="s">
        <v>75</v>
      </c>
      <c r="I21" s="245"/>
      <c r="J21" s="245">
        <f>700000+964873+1465500</f>
        <v>3130373</v>
      </c>
      <c r="K21" s="107"/>
      <c r="L21" s="245">
        <v>0</v>
      </c>
      <c r="M21" s="208"/>
    </row>
    <row r="22" spans="1:63" s="110" customFormat="1" ht="45" customHeight="1" x14ac:dyDescent="0.2">
      <c r="A22" s="201">
        <v>2</v>
      </c>
      <c r="B22" s="202" t="s">
        <v>67</v>
      </c>
      <c r="C22" s="206" t="s">
        <v>201</v>
      </c>
      <c r="D22" s="206" t="s">
        <v>71</v>
      </c>
      <c r="E22" s="206" t="s">
        <v>211</v>
      </c>
      <c r="F22" s="297" t="s">
        <v>31</v>
      </c>
      <c r="G22" s="203" t="s">
        <v>72</v>
      </c>
      <c r="H22" s="297" t="s">
        <v>75</v>
      </c>
      <c r="I22" s="245">
        <v>6800000</v>
      </c>
      <c r="J22" s="95">
        <v>1268000</v>
      </c>
      <c r="K22" s="94">
        <f t="shared" ref="K22:K27" si="1">J22/I22</f>
        <v>0.18647058823529411</v>
      </c>
      <c r="L22" s="333">
        <v>0</v>
      </c>
      <c r="M22" s="208"/>
    </row>
    <row r="23" spans="1:63" s="110" customFormat="1" ht="45" customHeight="1" x14ac:dyDescent="0.2">
      <c r="A23" s="201">
        <v>4</v>
      </c>
      <c r="B23" s="202" t="s">
        <v>68</v>
      </c>
      <c r="C23" s="206" t="s">
        <v>201</v>
      </c>
      <c r="D23" s="206" t="s">
        <v>193</v>
      </c>
      <c r="E23" s="206" t="s">
        <v>192</v>
      </c>
      <c r="F23" s="297" t="s">
        <v>73</v>
      </c>
      <c r="G23" s="203" t="s">
        <v>29</v>
      </c>
      <c r="H23" s="297" t="s">
        <v>75</v>
      </c>
      <c r="I23" s="245">
        <v>19422000</v>
      </c>
      <c r="J23" s="95">
        <v>12218063.890000001</v>
      </c>
      <c r="K23" s="94">
        <f t="shared" si="1"/>
        <v>0.62908371382967776</v>
      </c>
      <c r="L23" s="333">
        <v>7221700</v>
      </c>
      <c r="M23" s="208"/>
    </row>
    <row r="24" spans="1:63" s="110" customFormat="1" ht="60" customHeight="1" x14ac:dyDescent="0.2">
      <c r="A24" s="201">
        <v>4</v>
      </c>
      <c r="B24" s="202" t="s">
        <v>69</v>
      </c>
      <c r="C24" s="206" t="s">
        <v>201</v>
      </c>
      <c r="D24" s="206" t="s">
        <v>194</v>
      </c>
      <c r="E24" s="206" t="s">
        <v>212</v>
      </c>
      <c r="F24" s="297" t="s">
        <v>74</v>
      </c>
      <c r="G24" s="203" t="s">
        <v>29</v>
      </c>
      <c r="H24" s="297" t="s">
        <v>75</v>
      </c>
      <c r="I24" s="245">
        <v>11780000</v>
      </c>
      <c r="J24" s="95">
        <v>10602000</v>
      </c>
      <c r="K24" s="94">
        <f t="shared" si="1"/>
        <v>0.9</v>
      </c>
      <c r="L24" s="95">
        <v>10602000</v>
      </c>
      <c r="M24" s="208"/>
    </row>
    <row r="25" spans="1:63" ht="30" customHeight="1" x14ac:dyDescent="0.2">
      <c r="A25" s="356">
        <v>5</v>
      </c>
      <c r="B25" s="334" t="s">
        <v>323</v>
      </c>
      <c r="C25" s="206" t="s">
        <v>201</v>
      </c>
      <c r="D25" s="361" t="s">
        <v>326</v>
      </c>
      <c r="E25" s="206" t="s">
        <v>138</v>
      </c>
      <c r="F25" s="206" t="s">
        <v>138</v>
      </c>
      <c r="G25" s="344" t="s">
        <v>303</v>
      </c>
      <c r="H25" s="297" t="s">
        <v>75</v>
      </c>
      <c r="I25" s="347">
        <v>5000000</v>
      </c>
      <c r="J25" s="95">
        <v>0</v>
      </c>
      <c r="K25" s="94">
        <f t="shared" si="1"/>
        <v>0</v>
      </c>
      <c r="L25" s="333">
        <v>0</v>
      </c>
      <c r="M25" s="204"/>
    </row>
    <row r="26" spans="1:63" ht="60" customHeight="1" x14ac:dyDescent="0.2">
      <c r="A26" s="357">
        <v>6</v>
      </c>
      <c r="B26" s="360" t="s">
        <v>324</v>
      </c>
      <c r="C26" s="206" t="s">
        <v>202</v>
      </c>
      <c r="D26" s="361" t="s">
        <v>327</v>
      </c>
      <c r="E26" s="361" t="s">
        <v>328</v>
      </c>
      <c r="F26" s="361" t="s">
        <v>328</v>
      </c>
      <c r="G26" s="203"/>
      <c r="H26" s="297" t="s">
        <v>75</v>
      </c>
      <c r="I26" s="347">
        <v>595000</v>
      </c>
      <c r="J26" s="95">
        <v>0</v>
      </c>
      <c r="K26" s="94">
        <f t="shared" si="1"/>
        <v>0</v>
      </c>
      <c r="L26" s="333">
        <v>0</v>
      </c>
      <c r="M26" s="204"/>
    </row>
    <row r="27" spans="1:63" ht="45" customHeight="1" thickBot="1" x14ac:dyDescent="0.25">
      <c r="A27" s="358">
        <v>7</v>
      </c>
      <c r="B27" s="338" t="s">
        <v>325</v>
      </c>
      <c r="C27" s="316" t="s">
        <v>202</v>
      </c>
      <c r="D27" s="362" t="s">
        <v>327</v>
      </c>
      <c r="E27" s="362" t="s">
        <v>328</v>
      </c>
      <c r="F27" s="362" t="s">
        <v>328</v>
      </c>
      <c r="G27" s="212"/>
      <c r="H27" s="309" t="s">
        <v>75</v>
      </c>
      <c r="I27" s="363">
        <v>1500000</v>
      </c>
      <c r="J27" s="311">
        <v>0</v>
      </c>
      <c r="K27" s="312">
        <f t="shared" si="1"/>
        <v>0</v>
      </c>
      <c r="L27" s="313">
        <v>0</v>
      </c>
      <c r="M27" s="314"/>
    </row>
    <row r="29" spans="1:63" s="43" customFormat="1" x14ac:dyDescent="0.2">
      <c r="A29" s="35"/>
      <c r="B29" s="96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2"/>
      <c r="W29" s="98"/>
      <c r="X29" s="99"/>
      <c r="Y29" s="100"/>
      <c r="Z29" s="101"/>
      <c r="AA29" s="102"/>
      <c r="AB29" s="10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</row>
    <row r="30" spans="1:63" x14ac:dyDescent="0.2">
      <c r="A30" s="194"/>
      <c r="B30" s="194"/>
      <c r="C30" s="194"/>
      <c r="D30" s="194"/>
      <c r="E30" s="194"/>
      <c r="F30" s="194"/>
      <c r="G30" s="194"/>
    </row>
    <row r="31" spans="1:63" s="29" customFormat="1" ht="15" customHeight="1" x14ac:dyDescent="0.25">
      <c r="A31" s="370" t="s">
        <v>77</v>
      </c>
      <c r="B31" s="421" t="s">
        <v>329</v>
      </c>
      <c r="C31" s="421"/>
      <c r="D31" s="421"/>
      <c r="E31" s="421"/>
      <c r="F31" s="421"/>
      <c r="G31" s="4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Z31" s="46"/>
    </row>
    <row r="32" spans="1:63" s="29" customFormat="1" ht="43.5" customHeight="1" x14ac:dyDescent="0.25">
      <c r="A32" s="340"/>
      <c r="B32" s="421"/>
      <c r="C32" s="421"/>
      <c r="D32" s="421"/>
      <c r="E32" s="421"/>
      <c r="F32" s="421"/>
      <c r="G32" s="4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7"/>
      <c r="Z32" s="46"/>
    </row>
  </sheetData>
  <mergeCells count="16">
    <mergeCell ref="B31:G32"/>
    <mergeCell ref="A4:M4"/>
    <mergeCell ref="A18:M18"/>
    <mergeCell ref="D19:D21"/>
    <mergeCell ref="E19:E21"/>
    <mergeCell ref="F19:F21"/>
    <mergeCell ref="G19:G21"/>
    <mergeCell ref="C19:C21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pane ySplit="3" topLeftCell="A4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09" t="s">
        <v>313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  <c r="N1" s="194"/>
    </row>
    <row r="2" spans="1:14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  <c r="N2" s="194"/>
    </row>
    <row r="3" spans="1:14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  <c r="N3" s="194"/>
    </row>
    <row r="4" spans="1:14" x14ac:dyDescent="0.2">
      <c r="A4" s="389" t="s">
        <v>78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  <c r="N4" s="194"/>
    </row>
    <row r="5" spans="1:14" s="2" customFormat="1" ht="45" customHeight="1" x14ac:dyDescent="0.2">
      <c r="A5" s="60">
        <v>1</v>
      </c>
      <c r="B5" s="217" t="s">
        <v>80</v>
      </c>
      <c r="C5" s="90" t="s">
        <v>202</v>
      </c>
      <c r="D5" s="244" t="s">
        <v>250</v>
      </c>
      <c r="E5" s="200" t="s">
        <v>251</v>
      </c>
      <c r="F5" s="218" t="s">
        <v>92</v>
      </c>
      <c r="G5" s="218" t="s">
        <v>93</v>
      </c>
      <c r="H5" s="143" t="s">
        <v>37</v>
      </c>
      <c r="I5" s="217">
        <v>6000000</v>
      </c>
      <c r="J5" s="61">
        <v>5893002.1600000001</v>
      </c>
      <c r="K5" s="16">
        <f t="shared" ref="K5:K22" si="0">J5/I5</f>
        <v>0.98216702666666666</v>
      </c>
      <c r="L5" s="11">
        <v>0</v>
      </c>
      <c r="M5" s="133"/>
      <c r="N5" s="216"/>
    </row>
    <row r="6" spans="1:14" ht="15" customHeight="1" x14ac:dyDescent="0.2">
      <c r="A6" s="60">
        <v>2</v>
      </c>
      <c r="B6" s="217" t="s">
        <v>81</v>
      </c>
      <c r="C6" s="90" t="s">
        <v>202</v>
      </c>
      <c r="D6" s="157" t="s">
        <v>38</v>
      </c>
      <c r="E6" s="219" t="s">
        <v>206</v>
      </c>
      <c r="F6" s="218">
        <v>43490</v>
      </c>
      <c r="G6" s="218" t="s">
        <v>94</v>
      </c>
      <c r="H6" s="143" t="s">
        <v>37</v>
      </c>
      <c r="I6" s="217">
        <v>25000000</v>
      </c>
      <c r="J6" s="61">
        <v>11323068.430000002</v>
      </c>
      <c r="K6" s="16">
        <f t="shared" si="0"/>
        <v>0.45292273720000004</v>
      </c>
      <c r="L6" s="11">
        <v>1495527.32</v>
      </c>
      <c r="M6" s="133"/>
      <c r="N6" s="194"/>
    </row>
    <row r="7" spans="1:14" ht="30" customHeight="1" x14ac:dyDescent="0.2">
      <c r="A7" s="60">
        <v>3</v>
      </c>
      <c r="B7" s="217" t="s">
        <v>82</v>
      </c>
      <c r="C7" s="244" t="s">
        <v>201</v>
      </c>
      <c r="D7" s="244" t="s">
        <v>55</v>
      </c>
      <c r="E7" s="244" t="s">
        <v>222</v>
      </c>
      <c r="F7" s="218" t="s">
        <v>95</v>
      </c>
      <c r="G7" s="218" t="s">
        <v>96</v>
      </c>
      <c r="H7" s="143" t="s">
        <v>37</v>
      </c>
      <c r="I7" s="217">
        <v>65000000</v>
      </c>
      <c r="J7" s="28">
        <v>32549947.260000002</v>
      </c>
      <c r="K7" s="16">
        <f t="shared" si="0"/>
        <v>0.50076841938461536</v>
      </c>
      <c r="L7" s="11">
        <v>4173929.71</v>
      </c>
      <c r="M7" s="133"/>
      <c r="N7" s="194"/>
    </row>
    <row r="8" spans="1:14" ht="60" customHeight="1" x14ac:dyDescent="0.2">
      <c r="A8" s="60">
        <v>4</v>
      </c>
      <c r="B8" s="217" t="s">
        <v>83</v>
      </c>
      <c r="C8" s="90" t="s">
        <v>202</v>
      </c>
      <c r="D8" s="244" t="s">
        <v>252</v>
      </c>
      <c r="E8" s="244" t="s">
        <v>198</v>
      </c>
      <c r="F8" s="218" t="s">
        <v>97</v>
      </c>
      <c r="G8" s="218" t="s">
        <v>98</v>
      </c>
      <c r="H8" s="143" t="s">
        <v>37</v>
      </c>
      <c r="I8" s="217">
        <v>11000000</v>
      </c>
      <c r="J8" s="28">
        <v>166124.64000000001</v>
      </c>
      <c r="K8" s="16">
        <f t="shared" si="0"/>
        <v>1.5102240000000001E-2</v>
      </c>
      <c r="L8" s="11">
        <v>18670.45</v>
      </c>
      <c r="M8" s="133"/>
      <c r="N8" s="194"/>
    </row>
    <row r="9" spans="1:14" ht="30" customHeight="1" x14ac:dyDescent="0.2">
      <c r="A9" s="60">
        <v>5</v>
      </c>
      <c r="B9" s="217" t="s">
        <v>84</v>
      </c>
      <c r="C9" s="244" t="s">
        <v>201</v>
      </c>
      <c r="D9" s="244" t="s">
        <v>253</v>
      </c>
      <c r="E9" s="244" t="s">
        <v>254</v>
      </c>
      <c r="F9" s="218" t="s">
        <v>99</v>
      </c>
      <c r="G9" s="218" t="s">
        <v>100</v>
      </c>
      <c r="H9" s="143" t="s">
        <v>37</v>
      </c>
      <c r="I9" s="217">
        <v>10000000</v>
      </c>
      <c r="J9" s="28">
        <v>3092030.82</v>
      </c>
      <c r="K9" s="16">
        <f t="shared" si="0"/>
        <v>0.30920308199999996</v>
      </c>
      <c r="L9" s="11">
        <v>634247.02</v>
      </c>
      <c r="M9" s="133"/>
      <c r="N9" s="194"/>
    </row>
    <row r="10" spans="1:14" ht="30" customHeight="1" x14ac:dyDescent="0.2">
      <c r="A10" s="60">
        <v>6</v>
      </c>
      <c r="B10" s="217" t="s">
        <v>85</v>
      </c>
      <c r="C10" s="244" t="s">
        <v>277</v>
      </c>
      <c r="D10" s="244" t="s">
        <v>273</v>
      </c>
      <c r="E10" s="244" t="s">
        <v>192</v>
      </c>
      <c r="F10" s="218" t="s">
        <v>101</v>
      </c>
      <c r="G10" s="218" t="s">
        <v>102</v>
      </c>
      <c r="H10" s="143" t="s">
        <v>37</v>
      </c>
      <c r="I10" s="199">
        <v>5000000</v>
      </c>
      <c r="J10" s="28">
        <v>4998313.41</v>
      </c>
      <c r="K10" s="16">
        <f t="shared" si="0"/>
        <v>0.99966268200000008</v>
      </c>
      <c r="L10" s="11">
        <v>0</v>
      </c>
      <c r="M10" s="133"/>
      <c r="N10" s="194"/>
    </row>
    <row r="11" spans="1:14" ht="30" customHeight="1" x14ac:dyDescent="0.2">
      <c r="A11" s="60">
        <v>7</v>
      </c>
      <c r="B11" s="217" t="s">
        <v>86</v>
      </c>
      <c r="C11" s="244" t="s">
        <v>201</v>
      </c>
      <c r="D11" s="244" t="s">
        <v>274</v>
      </c>
      <c r="E11" s="244" t="s">
        <v>192</v>
      </c>
      <c r="F11" s="173" t="s">
        <v>101</v>
      </c>
      <c r="G11" s="218" t="s">
        <v>103</v>
      </c>
      <c r="H11" s="143" t="s">
        <v>37</v>
      </c>
      <c r="I11" s="199">
        <v>15000000</v>
      </c>
      <c r="J11" s="28">
        <v>10256967.6</v>
      </c>
      <c r="K11" s="16">
        <f t="shared" si="0"/>
        <v>0.68379783999999999</v>
      </c>
      <c r="L11" s="28">
        <v>2506455</v>
      </c>
      <c r="M11" s="133"/>
      <c r="N11" s="194"/>
    </row>
    <row r="12" spans="1:14" ht="15" customHeight="1" x14ac:dyDescent="0.2">
      <c r="A12" s="60">
        <v>8</v>
      </c>
      <c r="B12" s="217" t="s">
        <v>87</v>
      </c>
      <c r="C12" s="244" t="s">
        <v>201</v>
      </c>
      <c r="D12" s="244" t="s">
        <v>255</v>
      </c>
      <c r="E12" s="244" t="s">
        <v>213</v>
      </c>
      <c r="F12" s="218" t="s">
        <v>73</v>
      </c>
      <c r="G12" s="218" t="s">
        <v>104</v>
      </c>
      <c r="H12" s="143" t="s">
        <v>37</v>
      </c>
      <c r="I12" s="217">
        <v>180000000</v>
      </c>
      <c r="J12" s="28">
        <v>117388318.64000002</v>
      </c>
      <c r="K12" s="16">
        <f t="shared" si="0"/>
        <v>0.65215732577777785</v>
      </c>
      <c r="L12" s="11">
        <v>0</v>
      </c>
      <c r="M12" s="133"/>
      <c r="N12" s="194"/>
    </row>
    <row r="13" spans="1:14" ht="30" customHeight="1" x14ac:dyDescent="0.2">
      <c r="A13" s="60">
        <v>9</v>
      </c>
      <c r="B13" s="217" t="s">
        <v>88</v>
      </c>
      <c r="C13" s="244" t="s">
        <v>201</v>
      </c>
      <c r="D13" s="244" t="s">
        <v>274</v>
      </c>
      <c r="E13" s="244" t="s">
        <v>192</v>
      </c>
      <c r="F13" s="218" t="s">
        <v>105</v>
      </c>
      <c r="G13" s="218" t="s">
        <v>103</v>
      </c>
      <c r="H13" s="143" t="s">
        <v>37</v>
      </c>
      <c r="I13" s="217">
        <v>20000000</v>
      </c>
      <c r="J13" s="28">
        <v>16650017.219999997</v>
      </c>
      <c r="K13" s="16">
        <f t="shared" si="0"/>
        <v>0.83250086099999987</v>
      </c>
      <c r="L13" s="11">
        <v>2524416.2799999998</v>
      </c>
      <c r="M13" s="133"/>
      <c r="N13" s="194"/>
    </row>
    <row r="14" spans="1:14" ht="15" customHeight="1" x14ac:dyDescent="0.2">
      <c r="A14" s="60">
        <v>10</v>
      </c>
      <c r="B14" s="217" t="s">
        <v>89</v>
      </c>
      <c r="C14" s="244" t="s">
        <v>201</v>
      </c>
      <c r="D14" s="244" t="s">
        <v>275</v>
      </c>
      <c r="E14" s="244" t="s">
        <v>267</v>
      </c>
      <c r="F14" s="218" t="s">
        <v>106</v>
      </c>
      <c r="G14" s="218" t="s">
        <v>103</v>
      </c>
      <c r="H14" s="143" t="s">
        <v>37</v>
      </c>
      <c r="I14" s="217">
        <v>30000000</v>
      </c>
      <c r="J14" s="28">
        <v>8214817.790000001</v>
      </c>
      <c r="K14" s="16">
        <f t="shared" si="0"/>
        <v>0.27382725966666671</v>
      </c>
      <c r="L14" s="11">
        <v>2432549.9500000002</v>
      </c>
      <c r="M14" s="133"/>
      <c r="N14" s="194"/>
    </row>
    <row r="15" spans="1:14" ht="15" customHeight="1" x14ac:dyDescent="0.2">
      <c r="A15" s="437">
        <v>11</v>
      </c>
      <c r="B15" s="152" t="s">
        <v>90</v>
      </c>
      <c r="C15" s="394" t="s">
        <v>201</v>
      </c>
      <c r="D15" s="394" t="s">
        <v>276</v>
      </c>
      <c r="E15" s="394" t="s">
        <v>213</v>
      </c>
      <c r="F15" s="398" t="s">
        <v>107</v>
      </c>
      <c r="G15" s="398" t="s">
        <v>103</v>
      </c>
      <c r="H15" s="221"/>
      <c r="I15" s="222"/>
      <c r="J15" s="25"/>
      <c r="K15" s="26"/>
      <c r="L15" s="383"/>
      <c r="M15" s="121"/>
      <c r="N15" s="194"/>
    </row>
    <row r="16" spans="1:14" ht="15" customHeight="1" x14ac:dyDescent="0.2">
      <c r="A16" s="438"/>
      <c r="B16" s="151" t="s">
        <v>12</v>
      </c>
      <c r="C16" s="395"/>
      <c r="D16" s="395"/>
      <c r="E16" s="395"/>
      <c r="F16" s="398"/>
      <c r="G16" s="398"/>
      <c r="H16" s="221" t="s">
        <v>37</v>
      </c>
      <c r="I16" s="223">
        <v>60000000</v>
      </c>
      <c r="J16" s="25">
        <v>20472808.810000002</v>
      </c>
      <c r="K16" s="26">
        <f>J16/I16</f>
        <v>0.34121348016666669</v>
      </c>
      <c r="L16" s="27">
        <v>19872808.810000002</v>
      </c>
      <c r="M16" s="121"/>
      <c r="N16" s="194"/>
    </row>
    <row r="17" spans="1:14" ht="15" customHeight="1" x14ac:dyDescent="0.2">
      <c r="A17" s="438"/>
      <c r="B17" s="151" t="s">
        <v>13</v>
      </c>
      <c r="C17" s="395"/>
      <c r="D17" s="395"/>
      <c r="E17" s="395"/>
      <c r="F17" s="398"/>
      <c r="G17" s="398"/>
      <c r="H17" s="221" t="s">
        <v>37</v>
      </c>
      <c r="I17" s="223">
        <v>150000000</v>
      </c>
      <c r="J17" s="25">
        <v>36808442.479999997</v>
      </c>
      <c r="K17" s="26">
        <f>J17/I17</f>
        <v>0.2453896165333333</v>
      </c>
      <c r="L17" s="374">
        <v>5878579.6399999997</v>
      </c>
      <c r="M17" s="121"/>
      <c r="N17" s="194"/>
    </row>
    <row r="18" spans="1:14" ht="15" customHeight="1" x14ac:dyDescent="0.2">
      <c r="A18" s="439"/>
      <c r="B18" s="8" t="s">
        <v>14</v>
      </c>
      <c r="C18" s="396"/>
      <c r="D18" s="396"/>
      <c r="E18" s="396"/>
      <c r="F18" s="399"/>
      <c r="G18" s="399"/>
      <c r="H18" s="67" t="s">
        <v>37</v>
      </c>
      <c r="I18" s="68">
        <f>I16+I17</f>
        <v>210000000</v>
      </c>
      <c r="J18" s="68">
        <f t="shared" ref="J18" si="1">J16+J17</f>
        <v>57281251.289999999</v>
      </c>
      <c r="K18" s="69">
        <f t="shared" si="0"/>
        <v>0.27276786328571428</v>
      </c>
      <c r="L18" s="68">
        <v>18068668.050000001</v>
      </c>
      <c r="M18" s="133"/>
      <c r="N18" s="194"/>
    </row>
    <row r="19" spans="1:14" ht="30" customHeight="1" x14ac:dyDescent="0.2">
      <c r="A19" s="201">
        <v>12</v>
      </c>
      <c r="B19" s="202" t="s">
        <v>91</v>
      </c>
      <c r="C19" s="90" t="s">
        <v>200</v>
      </c>
      <c r="D19" s="90" t="s">
        <v>256</v>
      </c>
      <c r="E19" s="90" t="s">
        <v>213</v>
      </c>
      <c r="F19" s="181" t="s">
        <v>109</v>
      </c>
      <c r="G19" s="181" t="s">
        <v>110</v>
      </c>
      <c r="H19" s="203" t="s">
        <v>37</v>
      </c>
      <c r="I19" s="202">
        <v>10000000</v>
      </c>
      <c r="J19" s="78">
        <v>100000</v>
      </c>
      <c r="K19" s="63">
        <f t="shared" ref="K19:K20" si="2">J19/I19</f>
        <v>0.01</v>
      </c>
      <c r="L19" s="62">
        <v>4534746.43</v>
      </c>
      <c r="M19" s="214"/>
      <c r="N19" s="194"/>
    </row>
    <row r="20" spans="1:14" s="2" customFormat="1" ht="30" customHeight="1" thickBot="1" x14ac:dyDescent="0.25">
      <c r="A20" s="54">
        <v>13</v>
      </c>
      <c r="B20" s="327" t="s">
        <v>296</v>
      </c>
      <c r="C20" s="278" t="s">
        <v>200</v>
      </c>
      <c r="D20" s="332" t="s">
        <v>194</v>
      </c>
      <c r="E20" s="332" t="s">
        <v>212</v>
      </c>
      <c r="F20" s="328" t="s">
        <v>297</v>
      </c>
      <c r="G20" s="328" t="s">
        <v>298</v>
      </c>
      <c r="H20" s="212" t="s">
        <v>37</v>
      </c>
      <c r="I20" s="327">
        <v>8000000</v>
      </c>
      <c r="J20" s="315">
        <v>2983435.9400000004</v>
      </c>
      <c r="K20" s="329">
        <f t="shared" si="2"/>
        <v>0.37292949250000007</v>
      </c>
      <c r="L20" s="155">
        <v>478865.35</v>
      </c>
      <c r="M20" s="137"/>
      <c r="N20" s="216"/>
    </row>
    <row r="21" spans="1:14" s="2" customFormat="1" ht="12.75" thickBot="1" x14ac:dyDescent="0.25">
      <c r="A21" s="434" t="s">
        <v>79</v>
      </c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6"/>
      <c r="N21" s="216"/>
    </row>
    <row r="22" spans="1:14" s="2" customFormat="1" ht="20.25" customHeight="1" x14ac:dyDescent="0.2">
      <c r="A22" s="142">
        <v>1</v>
      </c>
      <c r="B22" s="364" t="s">
        <v>80</v>
      </c>
      <c r="C22" s="365" t="s">
        <v>202</v>
      </c>
      <c r="D22" s="365" t="s">
        <v>257</v>
      </c>
      <c r="E22" s="366" t="s">
        <v>196</v>
      </c>
      <c r="F22" s="367" t="s">
        <v>111</v>
      </c>
      <c r="G22" s="367" t="s">
        <v>103</v>
      </c>
      <c r="H22" s="379" t="s">
        <v>37</v>
      </c>
      <c r="I22" s="368">
        <v>1992500</v>
      </c>
      <c r="J22" s="304">
        <v>1696721.7799999998</v>
      </c>
      <c r="K22" s="305">
        <f t="shared" si="0"/>
        <v>0.85155421831869504</v>
      </c>
      <c r="L22" s="369">
        <v>366476.9</v>
      </c>
      <c r="M22" s="306"/>
      <c r="N22" s="216"/>
    </row>
    <row r="23" spans="1:14" s="2" customFormat="1" ht="30" customHeight="1" x14ac:dyDescent="0.2">
      <c r="A23" s="201">
        <v>2</v>
      </c>
      <c r="B23" s="202" t="s">
        <v>91</v>
      </c>
      <c r="C23" s="206" t="s">
        <v>200</v>
      </c>
      <c r="D23" s="206" t="s">
        <v>256</v>
      </c>
      <c r="E23" s="206" t="s">
        <v>213</v>
      </c>
      <c r="F23" s="225" t="s">
        <v>109</v>
      </c>
      <c r="G23" s="225" t="s">
        <v>108</v>
      </c>
      <c r="H23" s="380" t="s">
        <v>37</v>
      </c>
      <c r="I23" s="226">
        <v>1000000</v>
      </c>
      <c r="J23" s="95">
        <v>0</v>
      </c>
      <c r="K23" s="94">
        <f t="shared" ref="K23:K27" si="3">J23/I23</f>
        <v>0</v>
      </c>
      <c r="L23" s="95">
        <v>0</v>
      </c>
      <c r="M23" s="204"/>
      <c r="N23" s="216"/>
    </row>
    <row r="24" spans="1:14" s="2" customFormat="1" ht="30" customHeight="1" x14ac:dyDescent="0.2">
      <c r="A24" s="201">
        <v>3</v>
      </c>
      <c r="B24" s="334" t="s">
        <v>296</v>
      </c>
      <c r="C24" s="206" t="s">
        <v>200</v>
      </c>
      <c r="D24" s="335" t="s">
        <v>194</v>
      </c>
      <c r="E24" s="335" t="s">
        <v>212</v>
      </c>
      <c r="F24" s="381" t="s">
        <v>297</v>
      </c>
      <c r="G24" s="381" t="s">
        <v>298</v>
      </c>
      <c r="H24" s="380" t="s">
        <v>37</v>
      </c>
      <c r="I24" s="334">
        <v>2000000</v>
      </c>
      <c r="J24" s="95">
        <v>725858.98</v>
      </c>
      <c r="K24" s="94">
        <f t="shared" si="3"/>
        <v>0.36292948999999997</v>
      </c>
      <c r="L24" s="95">
        <v>119716.34</v>
      </c>
      <c r="M24" s="204"/>
      <c r="N24" s="216"/>
    </row>
    <row r="25" spans="1:14" s="117" customFormat="1" ht="30" customHeight="1" x14ac:dyDescent="0.2">
      <c r="A25" s="337">
        <v>4</v>
      </c>
      <c r="B25" s="334" t="s">
        <v>299</v>
      </c>
      <c r="C25" s="206" t="s">
        <v>201</v>
      </c>
      <c r="D25" s="378" t="s">
        <v>344</v>
      </c>
      <c r="E25" s="224" t="s">
        <v>345</v>
      </c>
      <c r="F25" s="381" t="s">
        <v>301</v>
      </c>
      <c r="G25" s="381" t="s">
        <v>302</v>
      </c>
      <c r="H25" s="380" t="s">
        <v>37</v>
      </c>
      <c r="I25" s="334">
        <v>9222000</v>
      </c>
      <c r="J25" s="108">
        <v>7394520.7000000002</v>
      </c>
      <c r="K25" s="94">
        <f t="shared" si="3"/>
        <v>0.80183481891129904</v>
      </c>
      <c r="L25" s="108">
        <v>0</v>
      </c>
      <c r="M25" s="208"/>
      <c r="N25" s="227"/>
    </row>
    <row r="26" spans="1:14" ht="30" customHeight="1" x14ac:dyDescent="0.2">
      <c r="A26" s="337">
        <v>5</v>
      </c>
      <c r="B26" s="334" t="s">
        <v>300</v>
      </c>
      <c r="C26" s="206" t="s">
        <v>201</v>
      </c>
      <c r="D26" s="382" t="s">
        <v>344</v>
      </c>
      <c r="E26" s="224" t="s">
        <v>345</v>
      </c>
      <c r="F26" s="381" t="s">
        <v>301</v>
      </c>
      <c r="G26" s="381" t="s">
        <v>303</v>
      </c>
      <c r="H26" s="380" t="s">
        <v>37</v>
      </c>
      <c r="I26" s="334">
        <v>6219140</v>
      </c>
      <c r="J26" s="95">
        <v>3785147.83</v>
      </c>
      <c r="K26" s="94">
        <f t="shared" si="3"/>
        <v>0.60862881845399852</v>
      </c>
      <c r="L26" s="95">
        <v>0</v>
      </c>
      <c r="M26" s="204"/>
      <c r="N26" s="194"/>
    </row>
    <row r="27" spans="1:14" s="2" customFormat="1" ht="30" customHeight="1" thickBot="1" x14ac:dyDescent="0.25">
      <c r="A27" s="192">
        <v>6</v>
      </c>
      <c r="B27" s="209" t="s">
        <v>85</v>
      </c>
      <c r="C27" s="316" t="s">
        <v>277</v>
      </c>
      <c r="D27" s="316" t="s">
        <v>342</v>
      </c>
      <c r="E27" s="316" t="s">
        <v>343</v>
      </c>
      <c r="F27" s="339" t="s">
        <v>340</v>
      </c>
      <c r="G27" s="339" t="s">
        <v>341</v>
      </c>
      <c r="H27" s="212" t="s">
        <v>37</v>
      </c>
      <c r="I27" s="209">
        <v>2500000</v>
      </c>
      <c r="J27" s="384">
        <v>0</v>
      </c>
      <c r="K27" s="312">
        <f t="shared" si="3"/>
        <v>0</v>
      </c>
      <c r="L27" s="311">
        <v>0</v>
      </c>
      <c r="M27" s="314"/>
      <c r="N27" s="216"/>
    </row>
    <row r="28" spans="1:14" x14ac:dyDescent="0.2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x14ac:dyDescent="0.2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x14ac:dyDescent="0.2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x14ac:dyDescent="0.2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</sheetData>
  <mergeCells count="16">
    <mergeCell ref="A4:M4"/>
    <mergeCell ref="A21:M21"/>
    <mergeCell ref="F15:F18"/>
    <mergeCell ref="G15:G18"/>
    <mergeCell ref="D15:D18"/>
    <mergeCell ref="E15:E18"/>
    <mergeCell ref="C15:C18"/>
    <mergeCell ref="A15:A1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13" x14ac:dyDescent="0.25">
      <c r="A4" s="389" t="s">
        <v>113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118">
        <v>1</v>
      </c>
      <c r="B5" s="119" t="s">
        <v>114</v>
      </c>
      <c r="C5" s="445" t="s">
        <v>279</v>
      </c>
      <c r="D5" s="394" t="s">
        <v>216</v>
      </c>
      <c r="E5" s="440" t="s">
        <v>121</v>
      </c>
      <c r="F5" s="440" t="s">
        <v>121</v>
      </c>
      <c r="G5" s="443" t="s">
        <v>309</v>
      </c>
      <c r="H5" s="120"/>
      <c r="I5" s="74"/>
      <c r="J5" s="25"/>
      <c r="K5" s="26"/>
      <c r="L5" s="27"/>
      <c r="M5" s="121"/>
    </row>
    <row r="6" spans="1:13" ht="15" customHeight="1" x14ac:dyDescent="0.25">
      <c r="A6" s="55"/>
      <c r="B6" s="122" t="s">
        <v>115</v>
      </c>
      <c r="C6" s="446"/>
      <c r="D6" s="395"/>
      <c r="E6" s="441"/>
      <c r="F6" s="441"/>
      <c r="G6" s="444"/>
      <c r="H6" s="120" t="s">
        <v>37</v>
      </c>
      <c r="I6" s="74">
        <v>40423203</v>
      </c>
      <c r="J6" s="25">
        <v>37555627</v>
      </c>
      <c r="K6" s="26">
        <f>J6/I6</f>
        <v>0.92906113847534544</v>
      </c>
      <c r="L6" s="27">
        <v>0</v>
      </c>
      <c r="M6" s="121"/>
    </row>
    <row r="7" spans="1:13" ht="15" customHeight="1" x14ac:dyDescent="0.25">
      <c r="A7" s="123"/>
      <c r="B7" s="124" t="s">
        <v>116</v>
      </c>
      <c r="C7" s="446"/>
      <c r="D7" s="395"/>
      <c r="E7" s="441"/>
      <c r="F7" s="441"/>
      <c r="G7" s="444"/>
      <c r="H7" s="125" t="s">
        <v>37</v>
      </c>
      <c r="I7" s="126">
        <v>18169412</v>
      </c>
      <c r="J7" s="25">
        <v>18169412</v>
      </c>
      <c r="K7" s="26">
        <f>J7/I7</f>
        <v>1</v>
      </c>
      <c r="L7" s="27">
        <v>0</v>
      </c>
      <c r="M7" s="121"/>
    </row>
    <row r="8" spans="1:13" ht="15" customHeight="1" x14ac:dyDescent="0.25">
      <c r="A8" s="127"/>
      <c r="B8" s="128" t="s">
        <v>117</v>
      </c>
      <c r="C8" s="446"/>
      <c r="D8" s="395"/>
      <c r="E8" s="441"/>
      <c r="F8" s="441"/>
      <c r="G8" s="444"/>
      <c r="H8" s="125" t="s">
        <v>37</v>
      </c>
      <c r="I8" s="129">
        <v>1407385</v>
      </c>
      <c r="J8" s="25">
        <v>1407385</v>
      </c>
      <c r="K8" s="26">
        <f>J8/I8</f>
        <v>1</v>
      </c>
      <c r="L8" s="27">
        <v>0</v>
      </c>
      <c r="M8" s="121"/>
    </row>
    <row r="9" spans="1:13" ht="15" customHeight="1" x14ac:dyDescent="0.25">
      <c r="A9" s="130"/>
      <c r="B9" s="131" t="s">
        <v>118</v>
      </c>
      <c r="C9" s="447"/>
      <c r="D9" s="396"/>
      <c r="E9" s="442"/>
      <c r="F9" s="442"/>
      <c r="G9" s="444"/>
      <c r="H9" s="132" t="s">
        <v>37</v>
      </c>
      <c r="I9" s="131">
        <f>SUM(I6:I8)</f>
        <v>60000000</v>
      </c>
      <c r="J9" s="131">
        <f>SUM(J6:J8)</f>
        <v>57132424</v>
      </c>
      <c r="K9" s="69">
        <f>J9/I9</f>
        <v>0.95220706666666666</v>
      </c>
      <c r="L9" s="131">
        <f>SUM(L6:L8)</f>
        <v>0</v>
      </c>
      <c r="M9" s="133"/>
    </row>
    <row r="10" spans="1:13" ht="45" customHeight="1" thickBot="1" x14ac:dyDescent="0.3">
      <c r="A10" s="54">
        <v>2</v>
      </c>
      <c r="B10" s="134" t="s">
        <v>119</v>
      </c>
      <c r="C10" s="135" t="s">
        <v>202</v>
      </c>
      <c r="D10" s="91" t="s">
        <v>217</v>
      </c>
      <c r="E10" s="136" t="s">
        <v>122</v>
      </c>
      <c r="F10" s="136" t="s">
        <v>122</v>
      </c>
      <c r="G10" s="342" t="s">
        <v>308</v>
      </c>
      <c r="H10" s="76" t="s">
        <v>37</v>
      </c>
      <c r="I10" s="77">
        <v>11000000</v>
      </c>
      <c r="J10" s="53">
        <v>2500000</v>
      </c>
      <c r="K10" s="49">
        <f>J10/I10</f>
        <v>0.22727272727272727</v>
      </c>
      <c r="L10" s="53">
        <v>0</v>
      </c>
      <c r="M10" s="137"/>
    </row>
    <row r="11" spans="1:13" s="3" customFormat="1" ht="15.75" thickBot="1" x14ac:dyDescent="0.3">
      <c r="A11" s="434" t="s">
        <v>120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5"/>
      <c r="L11" s="435"/>
      <c r="M11" s="436"/>
    </row>
    <row r="12" spans="1:13" s="3" customFormat="1" ht="60" x14ac:dyDescent="0.25">
      <c r="A12" s="142">
        <v>1</v>
      </c>
      <c r="B12" s="298" t="s">
        <v>123</v>
      </c>
      <c r="C12" s="299" t="s">
        <v>261</v>
      </c>
      <c r="D12" s="300" t="s">
        <v>281</v>
      </c>
      <c r="E12" s="300" t="s">
        <v>286</v>
      </c>
      <c r="F12" s="301" t="s">
        <v>127</v>
      </c>
      <c r="G12" s="343" t="s">
        <v>304</v>
      </c>
      <c r="H12" s="302" t="s">
        <v>37</v>
      </c>
      <c r="I12" s="303">
        <v>13634032</v>
      </c>
      <c r="J12" s="304">
        <v>12270613</v>
      </c>
      <c r="K12" s="305">
        <f t="shared" ref="K12:K15" si="0">J12/I12</f>
        <v>0.89999884113518291</v>
      </c>
      <c r="L12" s="304">
        <v>0</v>
      </c>
      <c r="M12" s="306"/>
    </row>
    <row r="13" spans="1:13" s="3" customFormat="1" ht="60" x14ac:dyDescent="0.25">
      <c r="A13" s="201">
        <v>2</v>
      </c>
      <c r="B13" s="253" t="s">
        <v>124</v>
      </c>
      <c r="C13" s="295" t="s">
        <v>261</v>
      </c>
      <c r="D13" s="296" t="s">
        <v>282</v>
      </c>
      <c r="E13" s="296" t="s">
        <v>287</v>
      </c>
      <c r="F13" s="297" t="s">
        <v>128</v>
      </c>
      <c r="G13" s="344" t="s">
        <v>304</v>
      </c>
      <c r="H13" s="203" t="s">
        <v>37</v>
      </c>
      <c r="I13" s="245">
        <v>8569651</v>
      </c>
      <c r="J13" s="95">
        <v>8231200</v>
      </c>
      <c r="K13" s="94">
        <f t="shared" si="0"/>
        <v>0.9605058595735112</v>
      </c>
      <c r="L13" s="95">
        <v>0</v>
      </c>
      <c r="M13" s="204"/>
    </row>
    <row r="14" spans="1:13" s="3" customFormat="1" ht="60" customHeight="1" x14ac:dyDescent="0.25">
      <c r="A14" s="201">
        <v>3</v>
      </c>
      <c r="B14" s="253" t="s">
        <v>125</v>
      </c>
      <c r="C14" s="295" t="s">
        <v>261</v>
      </c>
      <c r="D14" s="296" t="s">
        <v>283</v>
      </c>
      <c r="E14" s="296" t="s">
        <v>213</v>
      </c>
      <c r="F14" s="297" t="s">
        <v>129</v>
      </c>
      <c r="G14" s="344" t="s">
        <v>305</v>
      </c>
      <c r="H14" s="203" t="s">
        <v>37</v>
      </c>
      <c r="I14" s="245">
        <v>10197423</v>
      </c>
      <c r="J14" s="95">
        <v>9177680</v>
      </c>
      <c r="K14" s="94">
        <f t="shared" si="0"/>
        <v>0.89999993135520606</v>
      </c>
      <c r="L14" s="95">
        <v>0</v>
      </c>
      <c r="M14" s="204"/>
    </row>
    <row r="15" spans="1:13" s="3" customFormat="1" ht="45" customHeight="1" x14ac:dyDescent="0.25">
      <c r="A15" s="201">
        <v>4</v>
      </c>
      <c r="B15" s="253" t="s">
        <v>126</v>
      </c>
      <c r="C15" s="295" t="s">
        <v>261</v>
      </c>
      <c r="D15" s="296" t="s">
        <v>285</v>
      </c>
      <c r="E15" s="296" t="s">
        <v>222</v>
      </c>
      <c r="F15" s="297" t="s">
        <v>130</v>
      </c>
      <c r="G15" s="344" t="s">
        <v>306</v>
      </c>
      <c r="H15" s="203" t="s">
        <v>37</v>
      </c>
      <c r="I15" s="245">
        <v>1555200</v>
      </c>
      <c r="J15" s="95">
        <v>1527149</v>
      </c>
      <c r="K15" s="94">
        <f t="shared" si="0"/>
        <v>0.98196309156378603</v>
      </c>
      <c r="L15" s="95">
        <v>124000</v>
      </c>
      <c r="M15" s="204"/>
    </row>
    <row r="16" spans="1:13" s="3" customFormat="1" ht="45" customHeight="1" thickBot="1" x14ac:dyDescent="0.3">
      <c r="A16" s="192">
        <v>5</v>
      </c>
      <c r="B16" s="274" t="s">
        <v>284</v>
      </c>
      <c r="C16" s="307" t="s">
        <v>261</v>
      </c>
      <c r="D16" s="308" t="s">
        <v>209</v>
      </c>
      <c r="E16" s="308" t="s">
        <v>288</v>
      </c>
      <c r="F16" s="309" t="s">
        <v>289</v>
      </c>
      <c r="G16" s="341" t="s">
        <v>306</v>
      </c>
      <c r="H16" s="212" t="s">
        <v>37</v>
      </c>
      <c r="I16" s="310">
        <v>15069280</v>
      </c>
      <c r="J16" s="311">
        <v>14614195</v>
      </c>
      <c r="K16" s="312">
        <f t="shared" ref="K16" si="1">J16/I16</f>
        <v>0.9698004815094019</v>
      </c>
      <c r="L16" s="313">
        <v>0</v>
      </c>
      <c r="M16" s="31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13" x14ac:dyDescent="0.25">
      <c r="A4" s="389" t="s">
        <v>136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5" customHeight="1" x14ac:dyDescent="0.25">
      <c r="A5" s="235">
        <v>1</v>
      </c>
      <c r="B5" s="223" t="s">
        <v>137</v>
      </c>
      <c r="C5" s="394" t="s">
        <v>199</v>
      </c>
      <c r="D5" s="394" t="s">
        <v>197</v>
      </c>
      <c r="E5" s="394" t="s">
        <v>196</v>
      </c>
      <c r="F5" s="398" t="s">
        <v>139</v>
      </c>
      <c r="G5" s="398" t="s">
        <v>140</v>
      </c>
      <c r="H5" s="125"/>
      <c r="I5" s="236"/>
      <c r="J5" s="25"/>
      <c r="K5" s="26"/>
      <c r="L5" s="27"/>
      <c r="M5" s="121"/>
    </row>
    <row r="6" spans="1:13" ht="15" customHeight="1" x14ac:dyDescent="0.25">
      <c r="A6" s="237"/>
      <c r="B6" s="126" t="s">
        <v>12</v>
      </c>
      <c r="C6" s="395"/>
      <c r="D6" s="395"/>
      <c r="E6" s="395"/>
      <c r="F6" s="398"/>
      <c r="G6" s="398"/>
      <c r="H6" s="125" t="s">
        <v>37</v>
      </c>
      <c r="I6" s="152">
        <v>7062200</v>
      </c>
      <c r="J6" s="25">
        <v>2696095.16</v>
      </c>
      <c r="K6" s="26">
        <f t="shared" ref="K6:K8" si="0">J6/I6</f>
        <v>0.38176420378918752</v>
      </c>
      <c r="L6" s="25">
        <v>501812.52</v>
      </c>
      <c r="M6" s="121"/>
    </row>
    <row r="7" spans="1:13" ht="15" customHeight="1" x14ac:dyDescent="0.25">
      <c r="A7" s="234"/>
      <c r="B7" s="129" t="s">
        <v>13</v>
      </c>
      <c r="C7" s="395"/>
      <c r="D7" s="395"/>
      <c r="E7" s="395"/>
      <c r="F7" s="398"/>
      <c r="G7" s="398"/>
      <c r="H7" s="125" t="s">
        <v>37</v>
      </c>
      <c r="I7" s="153">
        <v>4724800</v>
      </c>
      <c r="J7" s="25">
        <v>1333272.24</v>
      </c>
      <c r="K7" s="26">
        <f t="shared" si="0"/>
        <v>0.28218596342702335</v>
      </c>
      <c r="L7" s="27">
        <v>479352.5</v>
      </c>
      <c r="M7" s="121"/>
    </row>
    <row r="8" spans="1:13" ht="15" customHeight="1" thickBot="1" x14ac:dyDescent="0.3">
      <c r="A8" s="238"/>
      <c r="B8" s="239" t="s">
        <v>14</v>
      </c>
      <c r="C8" s="449"/>
      <c r="D8" s="449"/>
      <c r="E8" s="449"/>
      <c r="F8" s="448"/>
      <c r="G8" s="448"/>
      <c r="H8" s="70" t="s">
        <v>37</v>
      </c>
      <c r="I8" s="154">
        <f>SUM(I6:I7)</f>
        <v>11787000</v>
      </c>
      <c r="J8" s="154">
        <f>SUM(J6:J7)</f>
        <v>4029367.4000000004</v>
      </c>
      <c r="K8" s="30">
        <f t="shared" si="0"/>
        <v>0.34184842623228984</v>
      </c>
      <c r="L8" s="240">
        <f>SUM(L6:L7)</f>
        <v>981165.02</v>
      </c>
      <c r="M8" s="121"/>
    </row>
    <row r="9" spans="1:13" s="3" customFormat="1" x14ac:dyDescent="0.25">
      <c r="A9" s="434" t="s">
        <v>280</v>
      </c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</row>
    <row r="10" spans="1:13" s="3" customFormat="1" x14ac:dyDescent="0.25">
      <c r="A10" s="23"/>
      <c r="B10" s="56"/>
      <c r="F10" s="33"/>
      <c r="G10" s="33"/>
      <c r="H10" s="20"/>
      <c r="I10" s="34"/>
      <c r="J10" s="22"/>
      <c r="K10" s="21"/>
      <c r="L10" s="22"/>
    </row>
    <row r="11" spans="1:13" s="3" customFormat="1" ht="30" customHeight="1" x14ac:dyDescent="0.25">
      <c r="A11" s="23"/>
      <c r="B11" s="56"/>
      <c r="F11" s="33"/>
      <c r="G11" s="33"/>
      <c r="H11" s="20"/>
      <c r="I11" s="34"/>
      <c r="J11" s="22"/>
      <c r="K11" s="21"/>
      <c r="L11" s="31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11" sqref="L11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13" x14ac:dyDescent="0.25">
      <c r="A4" s="389" t="s">
        <v>142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s="3" customFormat="1" ht="15" customHeight="1" x14ac:dyDescent="0.25">
      <c r="A5" s="201">
        <v>1</v>
      </c>
      <c r="B5" s="242" t="s">
        <v>144</v>
      </c>
      <c r="C5" s="90" t="s">
        <v>200</v>
      </c>
      <c r="D5" s="90" t="s">
        <v>203</v>
      </c>
      <c r="E5" s="90" t="s">
        <v>158</v>
      </c>
      <c r="F5" s="90" t="s">
        <v>146</v>
      </c>
      <c r="G5" s="90" t="s">
        <v>147</v>
      </c>
      <c r="H5" s="243" t="s">
        <v>37</v>
      </c>
      <c r="I5" s="202">
        <v>60000000</v>
      </c>
      <c r="J5" s="66">
        <v>334230.14</v>
      </c>
      <c r="K5" s="63">
        <f>J5/I5</f>
        <v>5.5705023333333338E-3</v>
      </c>
      <c r="L5" s="62">
        <v>0</v>
      </c>
      <c r="M5" s="214"/>
    </row>
    <row r="6" spans="1:13" ht="30" customHeight="1" x14ac:dyDescent="0.25">
      <c r="A6" s="201">
        <v>2</v>
      </c>
      <c r="B6" s="242" t="s">
        <v>145</v>
      </c>
      <c r="C6" s="90" t="s">
        <v>200</v>
      </c>
      <c r="D6" s="90" t="s">
        <v>214</v>
      </c>
      <c r="E6" s="90" t="s">
        <v>204</v>
      </c>
      <c r="F6" s="90" t="s">
        <v>148</v>
      </c>
      <c r="G6" s="182" t="s">
        <v>149</v>
      </c>
      <c r="H6" s="138" t="s">
        <v>37</v>
      </c>
      <c r="I6" s="202">
        <v>6000000</v>
      </c>
      <c r="J6" s="78">
        <v>0</v>
      </c>
      <c r="K6" s="63">
        <f t="shared" ref="K6:K14" si="0">J6/I6</f>
        <v>0</v>
      </c>
      <c r="L6" s="62">
        <v>0</v>
      </c>
      <c r="M6" s="214"/>
    </row>
    <row r="7" spans="1:13" ht="30" customHeight="1" thickBot="1" x14ac:dyDescent="0.3">
      <c r="A7" s="54">
        <v>3</v>
      </c>
      <c r="B7" s="371" t="s">
        <v>330</v>
      </c>
      <c r="C7" s="91" t="s">
        <v>200</v>
      </c>
      <c r="D7" s="91" t="s">
        <v>333</v>
      </c>
      <c r="E7" s="91"/>
      <c r="F7" s="372" t="s">
        <v>331</v>
      </c>
      <c r="G7" s="373" t="s">
        <v>332</v>
      </c>
      <c r="H7" s="141" t="s">
        <v>37</v>
      </c>
      <c r="I7" s="359">
        <v>15000000</v>
      </c>
      <c r="J7" s="51">
        <v>0</v>
      </c>
      <c r="K7" s="49">
        <f t="shared" si="0"/>
        <v>0</v>
      </c>
      <c r="L7" s="48">
        <v>0</v>
      </c>
      <c r="M7" s="137"/>
    </row>
    <row r="8" spans="1:13" x14ac:dyDescent="0.25">
      <c r="A8" s="389" t="s">
        <v>143</v>
      </c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1"/>
    </row>
    <row r="9" spans="1:13" s="3" customFormat="1" ht="30" customHeight="1" x14ac:dyDescent="0.25">
      <c r="A9" s="201">
        <v>1</v>
      </c>
      <c r="B9" s="242" t="s">
        <v>150</v>
      </c>
      <c r="C9" s="90" t="s">
        <v>200</v>
      </c>
      <c r="D9" s="90" t="s">
        <v>214</v>
      </c>
      <c r="E9" s="90" t="s">
        <v>204</v>
      </c>
      <c r="F9" s="90" t="s">
        <v>148</v>
      </c>
      <c r="G9" s="182" t="s">
        <v>149</v>
      </c>
      <c r="H9" s="138" t="s">
        <v>37</v>
      </c>
      <c r="I9" s="245">
        <v>4000000</v>
      </c>
      <c r="J9" s="62">
        <v>472159.18000000005</v>
      </c>
      <c r="K9" s="63">
        <f t="shared" si="0"/>
        <v>0.11803979500000002</v>
      </c>
      <c r="L9" s="64">
        <v>21788.48</v>
      </c>
      <c r="M9" s="214"/>
    </row>
    <row r="10" spans="1:13" ht="30" customHeight="1" x14ac:dyDescent="0.25">
      <c r="A10" s="201">
        <v>2</v>
      </c>
      <c r="B10" s="242" t="s">
        <v>151</v>
      </c>
      <c r="C10" s="90" t="s">
        <v>202</v>
      </c>
      <c r="D10" s="90" t="s">
        <v>205</v>
      </c>
      <c r="E10" s="90" t="s">
        <v>195</v>
      </c>
      <c r="F10" s="182" t="s">
        <v>156</v>
      </c>
      <c r="G10" s="182" t="s">
        <v>157</v>
      </c>
      <c r="H10" s="138" t="s">
        <v>37</v>
      </c>
      <c r="I10" s="245">
        <f>10990000+2375000</f>
        <v>13365000</v>
      </c>
      <c r="J10" s="62">
        <v>12788777.779999999</v>
      </c>
      <c r="K10" s="63">
        <f t="shared" si="0"/>
        <v>0.95688572989150766</v>
      </c>
      <c r="L10" s="64">
        <v>470831.51</v>
      </c>
      <c r="M10" s="214"/>
    </row>
    <row r="11" spans="1:13" x14ac:dyDescent="0.25">
      <c r="A11" s="60">
        <v>3</v>
      </c>
      <c r="B11" s="80" t="s">
        <v>152</v>
      </c>
      <c r="C11" s="114" t="s">
        <v>202</v>
      </c>
      <c r="D11" s="114" t="s">
        <v>207</v>
      </c>
      <c r="E11" s="114" t="s">
        <v>206</v>
      </c>
      <c r="F11" s="158" t="s">
        <v>158</v>
      </c>
      <c r="G11" s="158" t="s">
        <v>103</v>
      </c>
      <c r="H11" s="140" t="s">
        <v>37</v>
      </c>
      <c r="I11" s="246">
        <v>18266696.800000001</v>
      </c>
      <c r="J11" s="11">
        <v>1527207.92</v>
      </c>
      <c r="K11" s="16">
        <f t="shared" si="0"/>
        <v>8.3606135073091045E-2</v>
      </c>
      <c r="L11" s="65">
        <v>197821.43</v>
      </c>
      <c r="M11" s="133"/>
    </row>
    <row r="12" spans="1:13" ht="30" customHeight="1" x14ac:dyDescent="0.25">
      <c r="A12" s="60">
        <v>4</v>
      </c>
      <c r="B12" s="80" t="s">
        <v>153</v>
      </c>
      <c r="C12" s="114" t="s">
        <v>200</v>
      </c>
      <c r="D12" s="114" t="s">
        <v>208</v>
      </c>
      <c r="E12" s="114" t="s">
        <v>141</v>
      </c>
      <c r="F12" s="158" t="s">
        <v>159</v>
      </c>
      <c r="G12" s="158" t="s">
        <v>160</v>
      </c>
      <c r="H12" s="140" t="s">
        <v>37</v>
      </c>
      <c r="I12" s="247">
        <v>9500000</v>
      </c>
      <c r="J12" s="11">
        <v>271986.84999999998</v>
      </c>
      <c r="K12" s="16">
        <f t="shared" si="0"/>
        <v>2.8630194736842102E-2</v>
      </c>
      <c r="L12" s="11">
        <v>246986.85</v>
      </c>
      <c r="M12" s="133"/>
    </row>
    <row r="13" spans="1:13" ht="15" customHeight="1" x14ac:dyDescent="0.25">
      <c r="A13" s="60">
        <v>5</v>
      </c>
      <c r="B13" s="80" t="s">
        <v>154</v>
      </c>
      <c r="C13" s="114" t="s">
        <v>200</v>
      </c>
      <c r="D13" s="114" t="s">
        <v>193</v>
      </c>
      <c r="E13" s="114" t="s">
        <v>141</v>
      </c>
      <c r="F13" s="158" t="s">
        <v>161</v>
      </c>
      <c r="G13" s="158" t="s">
        <v>160</v>
      </c>
      <c r="H13" s="140" t="s">
        <v>37</v>
      </c>
      <c r="I13" s="246">
        <v>10000000</v>
      </c>
      <c r="J13" s="385">
        <f>560936.52+25</f>
        <v>560961.52</v>
      </c>
      <c r="K13" s="16">
        <f t="shared" si="0"/>
        <v>5.6096152000000003E-2</v>
      </c>
      <c r="L13" s="386">
        <f>31398.97+25</f>
        <v>31423.97</v>
      </c>
      <c r="M13" s="133"/>
    </row>
    <row r="14" spans="1:13" ht="15" customHeight="1" thickBot="1" x14ac:dyDescent="0.3">
      <c r="A14" s="54">
        <v>6</v>
      </c>
      <c r="B14" s="79" t="s">
        <v>155</v>
      </c>
      <c r="C14" s="91" t="s">
        <v>202</v>
      </c>
      <c r="D14" s="91" t="s">
        <v>209</v>
      </c>
      <c r="E14" s="91" t="s">
        <v>215</v>
      </c>
      <c r="F14" s="136" t="s">
        <v>159</v>
      </c>
      <c r="G14" s="136" t="s">
        <v>29</v>
      </c>
      <c r="H14" s="141" t="s">
        <v>37</v>
      </c>
      <c r="I14" s="248">
        <v>14066845.460000001</v>
      </c>
      <c r="J14" s="48">
        <v>799438.49</v>
      </c>
      <c r="K14" s="49">
        <f t="shared" si="0"/>
        <v>5.6831397790873289E-2</v>
      </c>
      <c r="L14" s="50">
        <v>104488.07</v>
      </c>
      <c r="M14" s="137"/>
    </row>
    <row r="15" spans="1:1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13" x14ac:dyDescent="0.2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tabSelected="1" workbookViewId="0">
      <pane ySplit="3" topLeftCell="A4" activePane="bottomLeft" state="frozen"/>
      <selection pane="bottomLeft" activeCell="L13" sqref="L1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09" t="s">
        <v>317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63" x14ac:dyDescent="0.2">
      <c r="A4" s="389" t="s">
        <v>162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s="2" customFormat="1" ht="15" customHeight="1" x14ac:dyDescent="0.2">
      <c r="A5" s="249">
        <v>1</v>
      </c>
      <c r="B5" s="250" t="s">
        <v>164</v>
      </c>
      <c r="C5" s="90" t="s">
        <v>258</v>
      </c>
      <c r="D5" s="90" t="s">
        <v>218</v>
      </c>
      <c r="E5" s="251" t="s">
        <v>135</v>
      </c>
      <c r="F5" s="252" t="s">
        <v>170</v>
      </c>
      <c r="G5" s="252" t="s">
        <v>103</v>
      </c>
      <c r="H5" s="243" t="s">
        <v>169</v>
      </c>
      <c r="I5" s="253">
        <v>30000000</v>
      </c>
      <c r="J5" s="66">
        <v>29588135.279999997</v>
      </c>
      <c r="K5" s="63">
        <f>J5/I5</f>
        <v>0.98627117599999992</v>
      </c>
      <c r="L5" s="62">
        <v>0</v>
      </c>
      <c r="M5" s="214"/>
    </row>
    <row r="6" spans="1:63" s="2" customFormat="1" ht="30" customHeight="1" x14ac:dyDescent="0.2">
      <c r="A6" s="254">
        <v>2</v>
      </c>
      <c r="B6" s="139" t="s">
        <v>165</v>
      </c>
      <c r="C6" s="114" t="s">
        <v>259</v>
      </c>
      <c r="D6" s="114" t="s">
        <v>218</v>
      </c>
      <c r="E6" s="157" t="s">
        <v>135</v>
      </c>
      <c r="F6" s="255" t="s">
        <v>171</v>
      </c>
      <c r="G6" s="387" t="s">
        <v>346</v>
      </c>
      <c r="H6" s="159" t="s">
        <v>169</v>
      </c>
      <c r="I6" s="256">
        <v>73130000</v>
      </c>
      <c r="J6" s="61">
        <v>66437397.640000001</v>
      </c>
      <c r="K6" s="16">
        <f>J6/I6</f>
        <v>0.90848349022289077</v>
      </c>
      <c r="L6" s="11">
        <v>2639258.21</v>
      </c>
      <c r="M6" s="133"/>
    </row>
    <row r="7" spans="1:63" s="2" customFormat="1" ht="15" customHeight="1" x14ac:dyDescent="0.2">
      <c r="A7" s="220">
        <v>3</v>
      </c>
      <c r="B7" s="222" t="s">
        <v>166</v>
      </c>
      <c r="C7" s="395" t="s">
        <v>258</v>
      </c>
      <c r="D7" s="395" t="s">
        <v>219</v>
      </c>
      <c r="E7" s="395" t="s">
        <v>220</v>
      </c>
      <c r="F7" s="407" t="s">
        <v>148</v>
      </c>
      <c r="G7" s="450" t="s">
        <v>310</v>
      </c>
      <c r="H7" s="171"/>
      <c r="I7" s="257"/>
      <c r="J7" s="24"/>
      <c r="K7" s="26"/>
      <c r="L7" s="27"/>
      <c r="M7" s="121"/>
    </row>
    <row r="8" spans="1:63" ht="15" customHeight="1" x14ac:dyDescent="0.2">
      <c r="A8" s="55"/>
      <c r="B8" s="74" t="s">
        <v>167</v>
      </c>
      <c r="C8" s="395"/>
      <c r="D8" s="395"/>
      <c r="E8" s="395"/>
      <c r="F8" s="407"/>
      <c r="G8" s="450"/>
      <c r="H8" s="171" t="s">
        <v>169</v>
      </c>
      <c r="I8" s="25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21"/>
    </row>
    <row r="9" spans="1:63" ht="15" customHeight="1" x14ac:dyDescent="0.2">
      <c r="A9" s="55"/>
      <c r="B9" s="74" t="s">
        <v>190</v>
      </c>
      <c r="C9" s="395"/>
      <c r="D9" s="395"/>
      <c r="E9" s="395"/>
      <c r="F9" s="407"/>
      <c r="G9" s="450"/>
      <c r="H9" s="171" t="s">
        <v>169</v>
      </c>
      <c r="I9" s="258">
        <v>56250000</v>
      </c>
      <c r="J9" s="259">
        <v>44659726.030000001</v>
      </c>
      <c r="K9" s="26">
        <f t="shared" si="0"/>
        <v>0.79395068497777777</v>
      </c>
      <c r="L9" s="74">
        <v>2331147.25</v>
      </c>
      <c r="M9" s="121"/>
    </row>
    <row r="10" spans="1:63" ht="15" customHeight="1" x14ac:dyDescent="0.2">
      <c r="A10" s="179"/>
      <c r="B10" s="189" t="s">
        <v>14</v>
      </c>
      <c r="C10" s="396"/>
      <c r="D10" s="396"/>
      <c r="E10" s="396"/>
      <c r="F10" s="408"/>
      <c r="G10" s="450"/>
      <c r="H10" s="116" t="s">
        <v>169</v>
      </c>
      <c r="I10" s="260">
        <f>SUM(I8:I9)</f>
        <v>67500000</v>
      </c>
      <c r="J10" s="260">
        <f>SUM(J8:J9)</f>
        <v>55876857.719999999</v>
      </c>
      <c r="K10" s="69">
        <f t="shared" si="0"/>
        <v>0.82780529955555548</v>
      </c>
      <c r="L10" s="261">
        <f>SUM(L8:L9)</f>
        <v>2331147.25</v>
      </c>
      <c r="M10" s="133"/>
    </row>
    <row r="11" spans="1:63" ht="60" customHeight="1" thickBot="1" x14ac:dyDescent="0.25">
      <c r="A11" s="262">
        <v>4</v>
      </c>
      <c r="B11" s="53" t="s">
        <v>168</v>
      </c>
      <c r="C11" s="91" t="s">
        <v>258</v>
      </c>
      <c r="D11" s="263" t="s">
        <v>221</v>
      </c>
      <c r="E11" s="263" t="s">
        <v>222</v>
      </c>
      <c r="F11" s="264" t="s">
        <v>172</v>
      </c>
      <c r="G11" s="264" t="s">
        <v>173</v>
      </c>
      <c r="H11" s="265" t="s">
        <v>169</v>
      </c>
      <c r="I11" s="266">
        <v>22500000</v>
      </c>
      <c r="J11" s="267">
        <v>20544859.43</v>
      </c>
      <c r="K11" s="49">
        <f t="shared" si="0"/>
        <v>0.91310486355555553</v>
      </c>
      <c r="L11" s="77">
        <v>0</v>
      </c>
      <c r="M11" s="137"/>
    </row>
    <row r="12" spans="1:63" x14ac:dyDescent="0.2">
      <c r="A12" s="389" t="s">
        <v>163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1"/>
    </row>
    <row r="13" spans="1:63" s="2" customFormat="1" ht="45" customHeight="1" x14ac:dyDescent="0.2">
      <c r="A13" s="249">
        <v>1</v>
      </c>
      <c r="B13" s="268" t="s">
        <v>174</v>
      </c>
      <c r="C13" s="90" t="s">
        <v>260</v>
      </c>
      <c r="D13" s="90" t="s">
        <v>221</v>
      </c>
      <c r="E13" s="90" t="s">
        <v>176</v>
      </c>
      <c r="F13" s="225" t="s">
        <v>176</v>
      </c>
      <c r="G13" s="345" t="s">
        <v>311</v>
      </c>
      <c r="H13" s="225" t="s">
        <v>178</v>
      </c>
      <c r="I13" s="245">
        <v>82500000</v>
      </c>
      <c r="J13" s="62">
        <v>3193615.11</v>
      </c>
      <c r="K13" s="63">
        <f t="shared" si="0"/>
        <v>3.8710486181818181E-2</v>
      </c>
      <c r="L13" s="64">
        <v>24911.74</v>
      </c>
      <c r="M13" s="214"/>
    </row>
    <row r="14" spans="1:63" s="2" customFormat="1" ht="45" customHeight="1" thickBot="1" x14ac:dyDescent="0.25">
      <c r="A14" s="262">
        <v>2</v>
      </c>
      <c r="B14" s="269" t="s">
        <v>175</v>
      </c>
      <c r="C14" s="91" t="s">
        <v>261</v>
      </c>
      <c r="D14" s="91" t="s">
        <v>223</v>
      </c>
      <c r="E14" s="91" t="s">
        <v>176</v>
      </c>
      <c r="F14" s="270" t="s">
        <v>177</v>
      </c>
      <c r="G14" s="271" t="s">
        <v>307</v>
      </c>
      <c r="H14" s="270" t="s">
        <v>37</v>
      </c>
      <c r="I14" s="272">
        <v>1000000</v>
      </c>
      <c r="J14" s="273">
        <v>732987.55</v>
      </c>
      <c r="K14" s="49">
        <f t="shared" si="0"/>
        <v>0.73298755000000004</v>
      </c>
      <c r="L14" s="50">
        <v>0</v>
      </c>
      <c r="M14" s="137"/>
    </row>
    <row r="15" spans="1:63" x14ac:dyDescent="0.2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  <row r="16" spans="1:63" s="43" customFormat="1" x14ac:dyDescent="0.2">
      <c r="A16" s="195"/>
      <c r="B16" s="196" t="s">
        <v>112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97"/>
      <c r="O16" s="97"/>
      <c r="P16" s="97"/>
      <c r="Q16" s="97"/>
      <c r="R16" s="97"/>
      <c r="S16" s="97"/>
      <c r="T16" s="97"/>
      <c r="U16" s="97"/>
      <c r="V16" s="92"/>
      <c r="W16" s="98"/>
      <c r="X16" s="99"/>
      <c r="Y16" s="100"/>
      <c r="Z16" s="101"/>
      <c r="AA16" s="102"/>
      <c r="AB16" s="10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2" customFormat="1" ht="16.899999999999999" customHeight="1" x14ac:dyDescent="0.2">
      <c r="A17" s="215" t="s">
        <v>77</v>
      </c>
      <c r="B17" s="228" t="s">
        <v>183</v>
      </c>
      <c r="C17" s="229"/>
      <c r="D17" s="230"/>
      <c r="E17" s="231"/>
      <c r="F17" s="231"/>
      <c r="G17" s="198"/>
      <c r="H17" s="198"/>
      <c r="I17" s="198"/>
      <c r="J17" s="198"/>
      <c r="K17" s="198"/>
      <c r="L17" s="198"/>
      <c r="M17" s="198"/>
      <c r="N17" s="103"/>
      <c r="O17" s="103"/>
      <c r="P17" s="115"/>
      <c r="Q17" s="103"/>
      <c r="R17" s="115"/>
      <c r="S17" s="103"/>
      <c r="T17" s="103"/>
      <c r="U17" s="103"/>
      <c r="V17" s="103"/>
      <c r="W17" s="103"/>
      <c r="X17" s="104"/>
      <c r="Y17" s="1"/>
      <c r="Z17" s="105"/>
      <c r="AA17" s="105"/>
      <c r="AB17" s="10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</row>
    <row r="19" spans="1:250" x14ac:dyDescent="0.2">
      <c r="A19" s="194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</row>
    <row r="20" spans="1:250" x14ac:dyDescent="0.2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</row>
    <row r="21" spans="1:250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</row>
    <row r="22" spans="1:250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</row>
    <row r="23" spans="1:250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09" t="s">
        <v>318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1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1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13" x14ac:dyDescent="0.25">
      <c r="A4" s="389" t="s">
        <v>179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13" ht="18.75" customHeight="1" thickBot="1" x14ac:dyDescent="0.3">
      <c r="A5" s="192">
        <v>1</v>
      </c>
      <c r="B5" s="274" t="s">
        <v>180</v>
      </c>
      <c r="C5" s="275" t="s">
        <v>201</v>
      </c>
      <c r="D5" s="275" t="s">
        <v>278</v>
      </c>
      <c r="E5" s="275" t="s">
        <v>213</v>
      </c>
      <c r="F5" s="211" t="s">
        <v>73</v>
      </c>
      <c r="G5" s="211" t="s">
        <v>182</v>
      </c>
      <c r="H5" s="276" t="s">
        <v>181</v>
      </c>
      <c r="I5" s="277">
        <v>11600000</v>
      </c>
      <c r="J5" s="81">
        <v>5465972.4799999995</v>
      </c>
      <c r="K5" s="49">
        <f t="shared" ref="K5" si="0">J5/I5</f>
        <v>0.47120452413793101</v>
      </c>
      <c r="L5" s="81">
        <v>1456598.7</v>
      </c>
      <c r="M5" s="193"/>
    </row>
    <row r="6" spans="1:13" s="3" customFormat="1" x14ac:dyDescent="0.25">
      <c r="A6" s="23"/>
      <c r="B6" s="56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56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09" t="s">
        <v>319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1"/>
    </row>
    <row r="2" spans="1:63" s="1" customFormat="1" ht="15.75" customHeight="1" thickBot="1" x14ac:dyDescent="0.25">
      <c r="A2" s="419" t="s">
        <v>11</v>
      </c>
      <c r="B2" s="392" t="s">
        <v>0</v>
      </c>
      <c r="C2" s="330"/>
      <c r="D2" s="414" t="s">
        <v>1</v>
      </c>
      <c r="E2" s="415"/>
      <c r="F2" s="415"/>
      <c r="G2" s="416"/>
      <c r="H2" s="392" t="s">
        <v>2</v>
      </c>
      <c r="I2" s="414" t="s">
        <v>3</v>
      </c>
      <c r="J2" s="415"/>
      <c r="K2" s="416"/>
      <c r="L2" s="417" t="s">
        <v>320</v>
      </c>
      <c r="M2" s="412" t="s">
        <v>10</v>
      </c>
    </row>
    <row r="3" spans="1:63" s="1" customFormat="1" ht="45" customHeight="1" thickBot="1" x14ac:dyDescent="0.25">
      <c r="A3" s="420"/>
      <c r="B3" s="393"/>
      <c r="C3" s="331" t="s">
        <v>4</v>
      </c>
      <c r="D3" s="146" t="s">
        <v>5</v>
      </c>
      <c r="E3" s="147" t="s">
        <v>9</v>
      </c>
      <c r="F3" s="331" t="s">
        <v>6</v>
      </c>
      <c r="G3" s="148" t="s">
        <v>7</v>
      </c>
      <c r="H3" s="393"/>
      <c r="I3" s="346" t="s">
        <v>8</v>
      </c>
      <c r="J3" s="149" t="s">
        <v>338</v>
      </c>
      <c r="K3" s="377" t="s">
        <v>339</v>
      </c>
      <c r="L3" s="418"/>
      <c r="M3" s="413"/>
    </row>
    <row r="4" spans="1:63" x14ac:dyDescent="0.25">
      <c r="A4" s="389" t="s">
        <v>184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</row>
    <row r="5" spans="1:63" ht="30" customHeight="1" x14ac:dyDescent="0.25">
      <c r="A5" s="241">
        <v>1</v>
      </c>
      <c r="B5" s="279" t="s">
        <v>185</v>
      </c>
      <c r="C5" s="394" t="s">
        <v>258</v>
      </c>
      <c r="D5" s="394" t="s">
        <v>210</v>
      </c>
      <c r="E5" s="394" t="s">
        <v>210</v>
      </c>
      <c r="F5" s="394" t="s">
        <v>210</v>
      </c>
      <c r="G5" s="397" t="s">
        <v>187</v>
      </c>
      <c r="H5" s="232"/>
      <c r="I5" s="233"/>
      <c r="J5" s="75"/>
      <c r="K5" s="72"/>
      <c r="L5" s="71"/>
      <c r="M5" s="165"/>
    </row>
    <row r="6" spans="1:63" ht="15" customHeight="1" x14ac:dyDescent="0.25">
      <c r="A6" s="280"/>
      <c r="B6" s="281" t="s">
        <v>12</v>
      </c>
      <c r="C6" s="395"/>
      <c r="D6" s="395"/>
      <c r="E6" s="395"/>
      <c r="F6" s="395"/>
      <c r="G6" s="398"/>
      <c r="H6" s="125" t="s">
        <v>37</v>
      </c>
      <c r="I6" s="223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21"/>
    </row>
    <row r="7" spans="1:63" ht="15" customHeight="1" x14ac:dyDescent="0.25">
      <c r="A7" s="280"/>
      <c r="B7" s="282" t="s">
        <v>13</v>
      </c>
      <c r="C7" s="395"/>
      <c r="D7" s="395"/>
      <c r="E7" s="395"/>
      <c r="F7" s="395"/>
      <c r="G7" s="398"/>
      <c r="H7" s="125" t="s">
        <v>37</v>
      </c>
      <c r="I7" s="223">
        <v>93750000</v>
      </c>
      <c r="J7" s="25">
        <v>46612875</v>
      </c>
      <c r="K7" s="26">
        <f t="shared" si="0"/>
        <v>0.49720399999999998</v>
      </c>
      <c r="L7" s="25">
        <v>0</v>
      </c>
      <c r="M7" s="121"/>
    </row>
    <row r="8" spans="1:63" s="3" customFormat="1" ht="15" customHeight="1" x14ac:dyDescent="0.25">
      <c r="A8" s="280"/>
      <c r="B8" s="122" t="s">
        <v>186</v>
      </c>
      <c r="C8" s="395"/>
      <c r="D8" s="395"/>
      <c r="E8" s="395"/>
      <c r="F8" s="395"/>
      <c r="G8" s="398"/>
      <c r="H8" s="82" t="s">
        <v>37</v>
      </c>
      <c r="I8" s="223">
        <v>2500000</v>
      </c>
      <c r="J8" s="74">
        <v>1243010</v>
      </c>
      <c r="K8" s="26">
        <f t="shared" si="0"/>
        <v>0.49720399999999998</v>
      </c>
      <c r="L8" s="74">
        <v>0</v>
      </c>
      <c r="M8" s="121"/>
    </row>
    <row r="9" spans="1:63" ht="15" customHeight="1" thickBot="1" x14ac:dyDescent="0.3">
      <c r="A9" s="54"/>
      <c r="B9" s="190" t="s">
        <v>191</v>
      </c>
      <c r="C9" s="449"/>
      <c r="D9" s="449"/>
      <c r="E9" s="449"/>
      <c r="F9" s="449"/>
      <c r="G9" s="448"/>
      <c r="H9" s="83" t="s">
        <v>37</v>
      </c>
      <c r="I9" s="283">
        <f>I6+I7+I8</f>
        <v>250000000</v>
      </c>
      <c r="J9" s="283">
        <f>J6+J7+J8</f>
        <v>124301000</v>
      </c>
      <c r="K9" s="73">
        <f t="shared" si="0"/>
        <v>0.49720399999999998</v>
      </c>
      <c r="L9" s="191">
        <f>L6+L7+L8</f>
        <v>0</v>
      </c>
      <c r="M9" s="137"/>
    </row>
    <row r="10" spans="1:63" s="3" customFormat="1" x14ac:dyDescent="0.25">
      <c r="A10" s="215"/>
      <c r="B10" s="284"/>
      <c r="C10" s="216"/>
      <c r="D10" s="216"/>
      <c r="E10" s="216"/>
      <c r="F10" s="285"/>
      <c r="G10" s="285"/>
      <c r="H10" s="286"/>
      <c r="I10" s="287"/>
      <c r="J10" s="22"/>
      <c r="K10" s="21"/>
      <c r="L10" s="22"/>
      <c r="M10" s="216"/>
    </row>
    <row r="11" spans="1:63" s="43" customFormat="1" x14ac:dyDescent="0.25">
      <c r="A11" s="195"/>
      <c r="B11" s="196" t="s">
        <v>112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15" t="s">
        <v>77</v>
      </c>
      <c r="B12" s="288" t="s">
        <v>188</v>
      </c>
      <c r="C12" s="288"/>
      <c r="D12" s="288"/>
      <c r="E12" s="288"/>
      <c r="F12" s="288"/>
      <c r="G12" s="288"/>
      <c r="H12" s="288"/>
      <c r="I12" s="288"/>
      <c r="J12" s="198"/>
      <c r="K12" s="198"/>
      <c r="L12" s="289"/>
      <c r="M12" s="289"/>
      <c r="N12" s="85"/>
      <c r="O12" s="85"/>
      <c r="P12" s="85"/>
      <c r="Q12" s="85"/>
      <c r="R12" s="85"/>
      <c r="S12" s="85"/>
      <c r="T12" s="85"/>
      <c r="U12" s="85"/>
      <c r="V12" s="84"/>
      <c r="W12" s="84"/>
      <c r="X12" s="86"/>
      <c r="Y12"/>
      <c r="Z12" s="44"/>
      <c r="AA12" s="44"/>
      <c r="AB12" s="44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290"/>
      <c r="B13" s="288" t="s">
        <v>189</v>
      </c>
      <c r="C13" s="291"/>
      <c r="D13" s="292"/>
      <c r="E13" s="293"/>
      <c r="F13" s="293"/>
      <c r="G13" s="294"/>
      <c r="H13" s="294"/>
      <c r="I13" s="294"/>
      <c r="J13" s="294"/>
      <c r="K13" s="294"/>
      <c r="L13" s="291"/>
      <c r="M13" s="291"/>
      <c r="N13" s="87"/>
      <c r="O13" s="87"/>
      <c r="P13" s="87"/>
      <c r="Q13" s="87"/>
      <c r="R13" s="87"/>
      <c r="S13" s="87"/>
      <c r="T13" s="87"/>
      <c r="U13" s="87"/>
      <c r="V13" s="84"/>
      <c r="W13" s="84"/>
      <c r="X13" s="86"/>
      <c r="Y13"/>
      <c r="Z13" s="88"/>
      <c r="AA13" s="89"/>
      <c r="AB13" s="89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15"/>
      <c r="B14" s="284"/>
      <c r="C14" s="216"/>
      <c r="D14" s="216"/>
      <c r="E14" s="216"/>
      <c r="F14" s="285"/>
      <c r="G14" s="285"/>
      <c r="H14" s="286"/>
      <c r="I14" s="287"/>
      <c r="J14" s="22"/>
      <c r="K14" s="21"/>
      <c r="L14" s="31"/>
      <c r="M14" s="216"/>
    </row>
    <row r="15" spans="1:63" x14ac:dyDescent="0.25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WB</vt:lpstr>
      <vt:lpstr>EIB </vt:lpstr>
      <vt:lpstr>EBRD</vt:lpstr>
      <vt:lpstr>CEB</vt:lpstr>
      <vt:lpstr>IFAD</vt:lpstr>
      <vt:lpstr>KfW</vt:lpstr>
      <vt:lpstr>SFD</vt:lpstr>
      <vt:lpstr>KFAD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2024-01-11T09:55:17Z</dcterms:modified>
</cp:coreProperties>
</file>