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2\"/>
    </mc:Choice>
  </mc:AlternateContent>
  <bookViews>
    <workbookView xWindow="0" yWindow="0" windowWidth="23595" windowHeight="10320" activeTab="7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J21" i="2"/>
  <c r="K28" i="6" l="1"/>
  <c r="K21" i="6"/>
  <c r="K27" i="6"/>
  <c r="K20" i="6"/>
  <c r="K26" i="6" l="1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9" i="7"/>
  <c r="K8" i="7"/>
  <c r="K6" i="7"/>
  <c r="K23" i="6"/>
  <c r="L19" i="6"/>
  <c r="J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18" i="6"/>
  <c r="K25" i="6"/>
  <c r="L20" i="2"/>
  <c r="J20" i="2"/>
  <c r="K20" i="2" s="1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<sst xmlns="http://schemas.openxmlformats.org/spreadsheetml/2006/main" count="795" uniqueCount="367">
  <si>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</si>
  <si>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</si>
  <si>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</si>
  <si>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</si>
  <si>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</si>
  <si>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</si>
  <si>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</si>
  <si>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</si>
  <si>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</si>
  <si>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</si>
  <si>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</si>
  <si>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</si>
  <si>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</si>
  <si>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</si>
  <si>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</si>
  <si>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</si>
  <si>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</si>
  <si>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</si>
  <si>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</si>
  <si>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</si>
  <si>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</si>
  <si>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</si>
  <si>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</si>
  <si>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</si>
  <si>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</si>
  <si>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</si>
  <si>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</si>
  <si>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</si>
  <si>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</si>
  <si>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</si>
  <si>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</si>
  <si>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</si>
  <si>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</si>
  <si>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</si>
  <si>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</si>
  <si>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</si>
  <si>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</si>
  <si>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</si>
  <si>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</si>
  <si>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</si>
  <si>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</si>
  <si>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</si>
  <si>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</si>
  <si>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</si>
  <si>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</si>
  <si>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</si>
  <si>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</si>
  <si>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</si>
  <si>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</si>
  <si>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</si>
  <si>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</si>
  <si>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</si>
  <si>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</si>
  <si>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</si>
  <si>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</si>
  <si>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</si>
  <si>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</si>
  <si>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</si>
  <si>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</si>
  <si>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</si>
  <si>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</si>
  <si>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</si>
  <si>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</si>
  <si>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</si>
  <si>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</si>
  <si>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</si>
  <si>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</si>
  <si>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</si>
  <si>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</si>
  <si>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</si>
  <si>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</si>
  <si>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</si>
  <si>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</si>
  <si>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</si>
  <si>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</si>
  <si>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</si>
  <si>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</si>
  <si>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</si>
  <si>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</si>
  <si>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</si>
  <si>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</si>
  <si>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</si>
  <si>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</si>
  <si>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</si>
  <si>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</si>
  <si>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</si>
  <si>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</si>
  <si>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</si>
  <si>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PIU jedinica u MSTEO BiH vrši implementaciju Projekta i na državnom i na nivou FBiH</t>
  </si>
  <si>
    <t>**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</si>
  <si>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</si>
  <si>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</si>
  <si>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</si>
  <si>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</si>
  <si>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</si>
  <si>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</si>
  <si>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</si>
  <si>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</si>
  <si>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</si>
  <si>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</si>
  <si>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</si>
  <si>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</si>
  <si>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</si>
  <si>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</si>
  <si>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</si>
  <si>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</si>
  <si>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</si>
  <si>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</si>
  <si>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</si>
  <si>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</si>
  <si>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</si>
  <si>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</si>
  <si>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</si>
  <si>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</si>
  <si>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</si>
  <si>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</si>
  <si>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</si>
  <si>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</si>
  <si>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</si>
  <si>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</si>
  <si>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</si>
  <si>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</si>
  <si>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</si>
  <si>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</si>
  <si>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</si>
  <si>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</si>
  <si>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</si>
  <si>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</si>
  <si>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</si>
  <si>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</si>
  <si>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</si>
  <si>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</si>
  <si>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</si>
  <si>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</si>
  <si>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</si>
  <si>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</si>
  <si>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</si>
  <si>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</si>
  <si>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</si>
  <si>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</si>
  <si>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</si>
  <si>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</si>
  <si>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</si>
  <si>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</si>
  <si>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</si>
  <si>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</si>
  <si>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</si>
  <si>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</si>
  <si>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</si>
  <si>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</si>
  <si>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</si>
  <si>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</si>
  <si>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</si>
  <si>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</si>
  <si>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</si>
  <si>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</si>
  <si>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</si>
  <si>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</si>
  <si>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</si>
  <si>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</si>
  <si>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</si>
  <si>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</si>
  <si>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</si>
  <si>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</si>
  <si>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</si>
  <si>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</si>
  <si>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</si>
  <si>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</si>
  <si>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</si>
  <si>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</si>
  <si>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</si>
  <si>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</si>
  <si>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</si>
  <si>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</si>
  <si>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</si>
  <si>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</si>
  <si>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</si>
  <si>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</si>
  <si>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</si>
  <si>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</si>
  <si>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</si>
  <si>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</si>
  <si>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</si>
  <si>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</si>
  <si>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</si>
  <si>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</si>
  <si>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</si>
  <si>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</si>
  <si>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</si>
  <si>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</si>
  <si>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</si>
  <si>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</si>
  <si>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</si>
  <si>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</si>
  <si>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</si>
  <si>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</si>
  <si>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</si>
  <si>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</si>
  <si>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</si>
  <si>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</si>
  <si>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</si>
  <si>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</si>
  <si>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</si>
  <si>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</si>
  <si>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</si>
  <si>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</si>
  <si>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</si>
  <si>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</si>
  <si>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</si>
  <si>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</si>
  <si>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</si>
  <si>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</si>
  <si>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</si>
  <si>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</si>
  <si>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</si>
  <si>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</si>
  <si>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</si>
  <si>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</si>
  <si>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</si>
  <si>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</si>
  <si>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</si>
  <si>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</si>
  <si>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</si>
  <si>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</si>
  <si>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</si>
  <si>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</si>
  <si>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</si>
  <si>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</si>
  <si>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</si>
  <si>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</si>
  <si>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</si>
  <si>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</si>
  <si>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</si>
  <si>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</si>
  <si>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</si>
  <si>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</si>
  <si>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</si>
  <si>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</si>
  <si>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</si>
  <si>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</si>
  <si>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</si>
  <si>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</si>
  <si>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</si>
  <si>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</si>
  <si>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</si>
  <si>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</si>
  <si>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</si>
  <si>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</si>
  <si>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</si>
  <si>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</si>
  <si>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</si>
  <si>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</si>
  <si>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</si>
  <si>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</si>
  <si>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</si>
  <si>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</si>
  <si>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</si>
  <si>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</si>
  <si>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</si>
  <si>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</si>
  <si>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</si>
  <si>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</si>
  <si>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</si>
  <si>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</si>
  <si>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</si>
  <si>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</si>
  <si>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</si>
  <si>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</si>
  <si>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</si>
  <si>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</si>
  <si>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</si>
  <si>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</si>
  <si>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</si>
  <si>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</si>
  <si>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</si>
  <si>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</si>
  <si>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</si>
  <si>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</si>
  <si>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</si>
  <si>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</si>
  <si>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</si>
  <si>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</si>
  <si>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</si>
  <si>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</si>
  <si>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</si>
  <si>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</si>
  <si>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</si>
  <si>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</si>
  <si>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</si>
  <si>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</si>
  <si>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</si>
  <si>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</si>
  <si>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</si>
  <si>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</si>
  <si>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</si>
  <si>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</si>
  <si>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</si>
  <si>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</si>
  <si>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</si>
  <si>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</si>
  <si>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</si>
  <si>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</si>
  <si>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</si>
  <si>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</si>
  <si>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</si>
  <si>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</si>
  <si>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</si>
  <si>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</si>
  <si>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</si>
  <si>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</si>
  <si>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</si>
  <si>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</si>
  <si>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</si>
  <si>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</si>
  <si>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</si>
  <si>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</si>
  <si>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</si>
  <si>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</si>
  <si>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</si>
  <si>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</si>
  <si>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</si>
  <si>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</si>
  <si>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</si>
  <si>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</si>
  <si>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</si>
  <si>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</si>
  <si>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</si>
  <si>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</si>
  <si>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</si>
  <si>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</si>
  <si>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</si>
  <si>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</si>
  <si>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</si>
  <si>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</si>
  <si>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</si>
  <si>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</si>
  <si>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</si>
  <si>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</si>
  <si>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30.11.2017. 30.06.2020. 30.06.2021.
30.06.2022.
</t>
  </si>
  <si>
    <t>30.11.2017. 30.06.2020. 30.06.2021.
30.06.2022.</t>
  </si>
  <si>
    <t>30.06.2020. 30.06.2021.
30.06.2022.</t>
  </si>
  <si>
    <t>30.06.2021.
30.06.2022.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</si>
  <si>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</si>
  <si>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</si>
  <si>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</si>
  <si>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</si>
  <si>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</si>
  <si>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</si>
  <si>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</si>
  <si>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</si>
  <si>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</si>
  <si>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</si>
  <si>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</si>
  <si>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</si>
  <si>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</si>
  <si>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</si>
  <si>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</si>
  <si>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</si>
  <si>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</si>
  <si>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UKUPNO POVUČENO DO 31.01.2022.</t>
  </si>
  <si>
    <t>%  DO 31.01.2022.</t>
  </si>
  <si>
    <t>POVUČENO U 2022.</t>
  </si>
  <si>
    <t>GrCF2 W2 - Eneregetska efikasnost u javnim zgradama Sarajevo 51113 (FBiH)</t>
  </si>
  <si>
    <t>06.01.2022.</t>
  </si>
  <si>
    <t>20.10.2023.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</si>
  <si>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</si>
  <si>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Povučena sredstva u iznosu od 964.873,00 EUR se odnose na RS a iznos od 900.000,00 se odnosi na FBiH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</si>
</sst>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7" fillId="0" borderId="0"/>
  </cellStyleXfs>
  <cellXfs count="47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1" fontId="2" fillId="4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10" fillId="0" borderId="53" xfId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0" fontId="4" fillId="0" borderId="24" xfId="0" applyFont="1" applyBorder="1"/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24" xfId="0" applyNumberFormat="1" applyFont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right" vertical="center"/>
    </xf>
    <xf numFmtId="0" fontId="10" fillId="0" borderId="53" xfId="0" applyFont="1" applyBorder="1" applyAlignment="1">
      <alignment horizontal="center" vertical="center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10" fontId="10" fillId="0" borderId="53" xfId="0" applyNumberFormat="1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0" fontId="4" fillId="0" borderId="53" xfId="0" applyFont="1" applyBorder="1" applyAlignment="1">
      <alignment vertical="center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4" fillId="0" borderId="45" xfId="0" applyFont="1" applyBorder="1" applyAlignment="1">
      <alignment vertical="center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4" fontId="7" fillId="2" borderId="70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 wrapText="1"/>
    </xf>
    <xf numFmtId="4" fontId="7" fillId="2" borderId="70" xfId="0" applyNumberFormat="1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7" fillId="0" borderId="23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7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70" xfId="0" applyNumberFormat="1" applyFont="1" applyFill="1" applyBorder="1" applyAlignment="1">
      <alignment horizontal="center" vertical="center"/>
    </xf>
    <xf numFmtId="4" fontId="7" fillId="2" borderId="70" xfId="0" applyNumberFormat="1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/>
    </xf>
    <xf numFmtId="0" fontId="7" fillId="2" borderId="7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K23" sqref="K2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13" s="1" customFormat="1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2" t="s">
        <v>360</v>
      </c>
      <c r="L3" s="425"/>
      <c r="M3" s="420"/>
    </row>
    <row r="4" spans="1:13" x14ac:dyDescent="0.25">
      <c r="A4" s="430" t="s">
        <v>15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x14ac:dyDescent="0.25">
      <c r="A5" s="67">
        <v>1</v>
      </c>
      <c r="B5" s="180" t="s">
        <v>16</v>
      </c>
      <c r="C5" s="181" t="s">
        <v>247</v>
      </c>
      <c r="D5" s="182" t="s">
        <v>318</v>
      </c>
      <c r="E5" s="182" t="s">
        <v>306</v>
      </c>
      <c r="F5" s="183" t="s">
        <v>30</v>
      </c>
      <c r="G5" s="183" t="s">
        <v>23</v>
      </c>
      <c r="H5" s="184" t="s">
        <v>37</v>
      </c>
      <c r="I5" s="10">
        <v>58000000</v>
      </c>
      <c r="J5" s="10">
        <v>41643889.019999996</v>
      </c>
      <c r="K5" s="15">
        <f>J5/I5</f>
        <v>0.71799808655172404</v>
      </c>
      <c r="L5" s="18">
        <v>0</v>
      </c>
      <c r="M5" s="152"/>
    </row>
    <row r="6" spans="1:13" ht="30" customHeight="1" x14ac:dyDescent="0.25">
      <c r="A6" s="67">
        <v>2</v>
      </c>
      <c r="B6" s="180" t="s">
        <v>17</v>
      </c>
      <c r="C6" s="127" t="s">
        <v>247</v>
      </c>
      <c r="D6" s="127" t="s">
        <v>319</v>
      </c>
      <c r="E6" s="127" t="s">
        <v>258</v>
      </c>
      <c r="F6" s="183" t="s">
        <v>31</v>
      </c>
      <c r="G6" s="183" t="s">
        <v>24</v>
      </c>
      <c r="H6" s="184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52"/>
    </row>
    <row r="7" spans="1:13" ht="24" x14ac:dyDescent="0.25">
      <c r="A7" s="185">
        <v>3</v>
      </c>
      <c r="B7" s="186" t="s">
        <v>18</v>
      </c>
      <c r="C7" s="411" t="s">
        <v>246</v>
      </c>
      <c r="D7" s="411" t="s">
        <v>320</v>
      </c>
      <c r="E7" s="411" t="s">
        <v>262</v>
      </c>
      <c r="F7" s="440" t="s">
        <v>32</v>
      </c>
      <c r="G7" s="440" t="s">
        <v>25</v>
      </c>
      <c r="H7" s="187"/>
      <c r="I7" s="12"/>
      <c r="J7" s="12"/>
      <c r="K7" s="188"/>
      <c r="L7" s="189"/>
      <c r="M7" s="190"/>
    </row>
    <row r="8" spans="1:13" x14ac:dyDescent="0.25">
      <c r="A8" s="185"/>
      <c r="B8" s="186" t="s">
        <v>12</v>
      </c>
      <c r="C8" s="412"/>
      <c r="D8" s="412"/>
      <c r="E8" s="412"/>
      <c r="F8" s="441"/>
      <c r="G8" s="441"/>
      <c r="H8" s="144" t="s">
        <v>37</v>
      </c>
      <c r="I8" s="13">
        <v>16366193</v>
      </c>
      <c r="J8" s="13">
        <v>3865247.35</v>
      </c>
      <c r="K8" s="5">
        <f>J8/I8</f>
        <v>0.23617266092364914</v>
      </c>
      <c r="L8" s="4">
        <v>1132749.69</v>
      </c>
      <c r="M8" s="140"/>
    </row>
    <row r="9" spans="1:13" x14ac:dyDescent="0.25">
      <c r="A9" s="185"/>
      <c r="B9" s="186" t="s">
        <v>13</v>
      </c>
      <c r="C9" s="412"/>
      <c r="D9" s="412"/>
      <c r="E9" s="412"/>
      <c r="F9" s="441"/>
      <c r="G9" s="441"/>
      <c r="H9" s="144" t="s">
        <v>37</v>
      </c>
      <c r="I9" s="13">
        <v>10910796</v>
      </c>
      <c r="J9" s="13">
        <v>9184613.6800000016</v>
      </c>
      <c r="K9" s="5">
        <f t="shared" ref="K9:K10" si="0">J9/I9</f>
        <v>0.84179134867886829</v>
      </c>
      <c r="L9" s="4">
        <v>477548.38</v>
      </c>
      <c r="M9" s="140"/>
    </row>
    <row r="10" spans="1:13" x14ac:dyDescent="0.25">
      <c r="A10" s="191"/>
      <c r="B10" s="8" t="s">
        <v>14</v>
      </c>
      <c r="C10" s="413"/>
      <c r="D10" s="413"/>
      <c r="E10" s="413"/>
      <c r="F10" s="442"/>
      <c r="G10" s="442"/>
      <c r="H10" s="9" t="s">
        <v>37</v>
      </c>
      <c r="I10" s="14">
        <f>I8+I9</f>
        <v>27276989</v>
      </c>
      <c r="J10" s="14">
        <f>J8+J9</f>
        <v>13049861.030000001</v>
      </c>
      <c r="K10" s="6">
        <f t="shared" si="0"/>
        <v>0.47842014490675644</v>
      </c>
      <c r="L10" s="17">
        <f>L8+L9</f>
        <v>1610298.0699999998</v>
      </c>
      <c r="M10" s="152"/>
    </row>
    <row r="11" spans="1:13" ht="24" x14ac:dyDescent="0.25">
      <c r="A11" s="192">
        <v>4</v>
      </c>
      <c r="B11" s="193" t="s">
        <v>19</v>
      </c>
      <c r="C11" s="411" t="s">
        <v>315</v>
      </c>
      <c r="D11" s="411" t="s">
        <v>321</v>
      </c>
      <c r="E11" s="411" t="s">
        <v>173</v>
      </c>
      <c r="F11" s="434" t="s">
        <v>33</v>
      </c>
      <c r="G11" s="434" t="s">
        <v>26</v>
      </c>
      <c r="H11" s="194"/>
      <c r="I11" s="12"/>
      <c r="J11" s="12"/>
      <c r="K11" s="188"/>
      <c r="L11" s="189"/>
      <c r="M11" s="190"/>
    </row>
    <row r="12" spans="1:13" x14ac:dyDescent="0.25">
      <c r="A12" s="195"/>
      <c r="B12" s="174" t="s">
        <v>12</v>
      </c>
      <c r="C12" s="412"/>
      <c r="D12" s="412"/>
      <c r="E12" s="412"/>
      <c r="F12" s="435"/>
      <c r="G12" s="435"/>
      <c r="H12" s="196" t="s">
        <v>37</v>
      </c>
      <c r="I12" s="13">
        <v>19859900</v>
      </c>
      <c r="J12" s="13">
        <v>18750693</v>
      </c>
      <c r="K12" s="5">
        <f>J12/I12</f>
        <v>0.94414840960931323</v>
      </c>
      <c r="L12" s="4">
        <v>0</v>
      </c>
      <c r="M12" s="140"/>
    </row>
    <row r="13" spans="1:13" x14ac:dyDescent="0.25">
      <c r="A13" s="195"/>
      <c r="B13" s="174" t="s">
        <v>13</v>
      </c>
      <c r="C13" s="412"/>
      <c r="D13" s="412"/>
      <c r="E13" s="412"/>
      <c r="F13" s="435"/>
      <c r="G13" s="435"/>
      <c r="H13" s="196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40"/>
    </row>
    <row r="14" spans="1:13" x14ac:dyDescent="0.25">
      <c r="A14" s="197"/>
      <c r="B14" s="7" t="s">
        <v>14</v>
      </c>
      <c r="C14" s="413"/>
      <c r="D14" s="413"/>
      <c r="E14" s="413"/>
      <c r="F14" s="436"/>
      <c r="G14" s="436"/>
      <c r="H14" s="134" t="s">
        <v>37</v>
      </c>
      <c r="I14" s="14">
        <f>I12+I13</f>
        <v>33100000</v>
      </c>
      <c r="J14" s="14">
        <f>J12+J13</f>
        <v>31990792.760000002</v>
      </c>
      <c r="K14" s="6">
        <f t="shared" si="1"/>
        <v>0.96648920725075538</v>
      </c>
      <c r="L14" s="17">
        <f>L12+L13</f>
        <v>87423.41</v>
      </c>
      <c r="M14" s="152"/>
    </row>
    <row r="15" spans="1:13" ht="36.75" customHeight="1" x14ac:dyDescent="0.25">
      <c r="A15" s="195">
        <v>5</v>
      </c>
      <c r="B15" s="186" t="s">
        <v>20</v>
      </c>
      <c r="C15" s="437" t="s">
        <v>356</v>
      </c>
      <c r="D15" s="411" t="s">
        <v>322</v>
      </c>
      <c r="E15" s="411" t="s">
        <v>323</v>
      </c>
      <c r="F15" s="434" t="s">
        <v>34</v>
      </c>
      <c r="G15" s="434" t="s">
        <v>27</v>
      </c>
      <c r="H15" s="196"/>
      <c r="I15" s="13"/>
      <c r="J15" s="13"/>
      <c r="K15" s="199"/>
      <c r="L15" s="4"/>
      <c r="M15" s="140"/>
    </row>
    <row r="16" spans="1:13" x14ac:dyDescent="0.25">
      <c r="A16" s="195"/>
      <c r="B16" s="200" t="s">
        <v>12</v>
      </c>
      <c r="C16" s="438"/>
      <c r="D16" s="412"/>
      <c r="E16" s="412"/>
      <c r="F16" s="435"/>
      <c r="G16" s="435"/>
      <c r="H16" s="201" t="s">
        <v>37</v>
      </c>
      <c r="I16" s="13">
        <v>7179487</v>
      </c>
      <c r="J16" s="13">
        <v>1668628.7999999998</v>
      </c>
      <c r="K16" s="5">
        <f>J16/I16</f>
        <v>0.23241616009611826</v>
      </c>
      <c r="L16" s="4">
        <v>0</v>
      </c>
      <c r="M16" s="140"/>
    </row>
    <row r="17" spans="1:13" x14ac:dyDescent="0.25">
      <c r="A17" s="195"/>
      <c r="B17" s="202" t="s">
        <v>13</v>
      </c>
      <c r="C17" s="438"/>
      <c r="D17" s="412"/>
      <c r="E17" s="412"/>
      <c r="F17" s="435"/>
      <c r="G17" s="435"/>
      <c r="H17" s="203" t="s">
        <v>37</v>
      </c>
      <c r="I17" s="13">
        <v>12820513</v>
      </c>
      <c r="J17" s="13">
        <v>2690762.44</v>
      </c>
      <c r="K17" s="5">
        <f t="shared" ref="K17:K18" si="2">J17/I17</f>
        <v>0.20987946738168745</v>
      </c>
      <c r="L17" s="4">
        <v>0</v>
      </c>
      <c r="M17" s="140"/>
    </row>
    <row r="18" spans="1:13" x14ac:dyDescent="0.25">
      <c r="A18" s="204"/>
      <c r="B18" s="7" t="s">
        <v>14</v>
      </c>
      <c r="C18" s="439"/>
      <c r="D18" s="413"/>
      <c r="E18" s="413"/>
      <c r="F18" s="436"/>
      <c r="G18" s="436"/>
      <c r="H18" s="134" t="s">
        <v>37</v>
      </c>
      <c r="I18" s="14">
        <f>I16+I17</f>
        <v>20000000</v>
      </c>
      <c r="J18" s="14">
        <f>J16+J17</f>
        <v>4359391.24</v>
      </c>
      <c r="K18" s="6">
        <f t="shared" si="2"/>
        <v>0.21796956200000001</v>
      </c>
      <c r="L18" s="17">
        <f>L16+L17</f>
        <v>0</v>
      </c>
      <c r="M18" s="140"/>
    </row>
    <row r="19" spans="1:13" ht="45" customHeight="1" x14ac:dyDescent="0.25">
      <c r="A19" s="67">
        <v>6</v>
      </c>
      <c r="B19" s="205" t="s">
        <v>21</v>
      </c>
      <c r="C19" s="127" t="s">
        <v>248</v>
      </c>
      <c r="D19" s="127" t="s">
        <v>324</v>
      </c>
      <c r="E19" s="127" t="s">
        <v>240</v>
      </c>
      <c r="F19" s="206" t="s">
        <v>35</v>
      </c>
      <c r="G19" s="207" t="s">
        <v>28</v>
      </c>
      <c r="H19" s="184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52"/>
    </row>
    <row r="20" spans="1:13" ht="36" x14ac:dyDescent="0.25">
      <c r="A20" s="208">
        <v>7</v>
      </c>
      <c r="B20" s="209" t="s">
        <v>22</v>
      </c>
      <c r="C20" s="411" t="s">
        <v>357</v>
      </c>
      <c r="D20" s="411" t="s">
        <v>325</v>
      </c>
      <c r="E20" s="411" t="s">
        <v>326</v>
      </c>
      <c r="F20" s="414" t="s">
        <v>36</v>
      </c>
      <c r="G20" s="435" t="s">
        <v>29</v>
      </c>
      <c r="H20" s="194"/>
      <c r="I20" s="12"/>
      <c r="J20" s="12"/>
      <c r="K20" s="188"/>
      <c r="L20" s="12"/>
      <c r="M20" s="190"/>
    </row>
    <row r="21" spans="1:13" x14ac:dyDescent="0.25">
      <c r="A21" s="62"/>
      <c r="B21" s="210" t="s">
        <v>12</v>
      </c>
      <c r="C21" s="412"/>
      <c r="D21" s="412"/>
      <c r="E21" s="412"/>
      <c r="F21" s="414"/>
      <c r="G21" s="435"/>
      <c r="H21" s="196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40"/>
    </row>
    <row r="22" spans="1:13" x14ac:dyDescent="0.25">
      <c r="A22" s="62"/>
      <c r="B22" s="211" t="s">
        <v>13</v>
      </c>
      <c r="C22" s="412"/>
      <c r="D22" s="412"/>
      <c r="E22" s="412"/>
      <c r="F22" s="414"/>
      <c r="G22" s="435"/>
      <c r="H22" s="196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40"/>
    </row>
    <row r="23" spans="1:13" x14ac:dyDescent="0.25">
      <c r="A23" s="204"/>
      <c r="B23" s="66" t="s">
        <v>14</v>
      </c>
      <c r="C23" s="413"/>
      <c r="D23" s="413"/>
      <c r="E23" s="413"/>
      <c r="F23" s="415"/>
      <c r="G23" s="436"/>
      <c r="H23" s="212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52"/>
    </row>
    <row r="24" spans="1:13" s="3" customFormat="1" ht="24" customHeight="1" x14ac:dyDescent="0.25">
      <c r="A24" s="62">
        <v>8</v>
      </c>
      <c r="B24" s="141" t="s">
        <v>152</v>
      </c>
      <c r="C24" s="437" t="s">
        <v>358</v>
      </c>
      <c r="D24" s="411" t="s">
        <v>327</v>
      </c>
      <c r="E24" s="411" t="s">
        <v>328</v>
      </c>
      <c r="F24" s="433" t="s">
        <v>154</v>
      </c>
      <c r="G24" s="434" t="s">
        <v>155</v>
      </c>
      <c r="H24" s="213"/>
      <c r="I24" s="64"/>
      <c r="J24" s="64"/>
      <c r="K24" s="65"/>
      <c r="L24" s="64"/>
      <c r="M24" s="140"/>
    </row>
    <row r="25" spans="1:13" x14ac:dyDescent="0.25">
      <c r="A25" s="62"/>
      <c r="B25" s="141" t="s">
        <v>12</v>
      </c>
      <c r="C25" s="438"/>
      <c r="D25" s="412"/>
      <c r="E25" s="412"/>
      <c r="F25" s="414"/>
      <c r="G25" s="435"/>
      <c r="H25" s="196" t="s">
        <v>37</v>
      </c>
      <c r="I25" s="82">
        <v>29000000</v>
      </c>
      <c r="J25" s="13">
        <v>25041763.68</v>
      </c>
      <c r="K25" s="5">
        <f>J25/I25</f>
        <v>0.86350909241379314</v>
      </c>
      <c r="L25" s="13">
        <v>0</v>
      </c>
      <c r="M25" s="140"/>
    </row>
    <row r="26" spans="1:13" x14ac:dyDescent="0.25">
      <c r="A26" s="62"/>
      <c r="B26" s="141" t="s">
        <v>13</v>
      </c>
      <c r="C26" s="438"/>
      <c r="D26" s="412"/>
      <c r="E26" s="412"/>
      <c r="F26" s="414"/>
      <c r="G26" s="435"/>
      <c r="H26" s="196" t="s">
        <v>37</v>
      </c>
      <c r="I26" s="82">
        <v>21000000</v>
      </c>
      <c r="J26" s="13">
        <v>15719547</v>
      </c>
      <c r="K26" s="5">
        <f t="shared" ref="K26:K27" si="4">J26/I26</f>
        <v>0.74854985714285716</v>
      </c>
      <c r="L26" s="13">
        <v>50000</v>
      </c>
      <c r="M26" s="140"/>
    </row>
    <row r="27" spans="1:13" x14ac:dyDescent="0.25">
      <c r="A27" s="67"/>
      <c r="B27" s="66" t="s">
        <v>153</v>
      </c>
      <c r="C27" s="439"/>
      <c r="D27" s="413"/>
      <c r="E27" s="413"/>
      <c r="F27" s="415"/>
      <c r="G27" s="436"/>
      <c r="H27" s="212" t="s">
        <v>37</v>
      </c>
      <c r="I27" s="214">
        <f>I25+I26</f>
        <v>50000000</v>
      </c>
      <c r="J27" s="214">
        <f>J25+J26</f>
        <v>40761310.68</v>
      </c>
      <c r="K27" s="6">
        <f t="shared" si="4"/>
        <v>0.81522621360000003</v>
      </c>
      <c r="L27" s="214">
        <f>L25+L26</f>
        <v>50000</v>
      </c>
      <c r="M27" s="152"/>
    </row>
    <row r="28" spans="1:13" x14ac:dyDescent="0.25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</row>
    <row r="29" spans="1:13" x14ac:dyDescent="0.25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</row>
    <row r="30" spans="1:13" x14ac:dyDescent="0.25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</row>
    <row r="31" spans="1:13" x14ac:dyDescent="0.25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</row>
    <row r="32" spans="1:13" x14ac:dyDescent="0.25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</row>
    <row r="33" spans="1:13" x14ac:dyDescent="0.25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</row>
    <row r="34" spans="1:13" x14ac:dyDescent="0.25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</row>
    <row r="35" spans="1:13" x14ac:dyDescent="0.25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</row>
    <row r="36" spans="1:13" x14ac:dyDescent="0.25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</row>
    <row r="37" spans="1:13" x14ac:dyDescent="0.25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</row>
    <row r="38" spans="1:13" x14ac:dyDescent="0.25">
      <c r="A38" s="220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13" s="1" customFormat="1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</row>
    <row r="4" spans="1:13" x14ac:dyDescent="0.25">
      <c r="A4" s="430" t="s">
        <v>222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45" customHeight="1" thickBot="1" x14ac:dyDescent="0.3">
      <c r="A5" s="342">
        <v>1</v>
      </c>
      <c r="B5" s="343" t="s">
        <v>221</v>
      </c>
      <c r="C5" s="339" t="s">
        <v>333</v>
      </c>
      <c r="D5" s="344" t="s">
        <v>313</v>
      </c>
      <c r="E5" s="345" t="s">
        <v>312</v>
      </c>
      <c r="F5" s="238" t="s">
        <v>223</v>
      </c>
      <c r="G5" s="238" t="s">
        <v>224</v>
      </c>
      <c r="H5" s="346" t="s">
        <v>225</v>
      </c>
      <c r="I5" s="236">
        <v>12633000000</v>
      </c>
      <c r="J5" s="90">
        <v>12618800782</v>
      </c>
      <c r="K5" s="56">
        <f t="shared" ref="K5" si="0">J5/I5</f>
        <v>0.99887602168922662</v>
      </c>
      <c r="L5" s="91">
        <v>4457266</v>
      </c>
      <c r="M5" s="347" t="s">
        <v>355</v>
      </c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L9" sqref="L9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63" s="1" customFormat="1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63" s="1" customFormat="1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</row>
    <row r="4" spans="1:63" x14ac:dyDescent="0.25">
      <c r="A4" s="430" t="s">
        <v>227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63" ht="30" customHeight="1" x14ac:dyDescent="0.25">
      <c r="A5" s="298">
        <v>1</v>
      </c>
      <c r="B5" s="348" t="s">
        <v>228</v>
      </c>
      <c r="C5" s="411" t="s">
        <v>314</v>
      </c>
      <c r="D5" s="411" t="s">
        <v>257</v>
      </c>
      <c r="E5" s="411" t="s">
        <v>257</v>
      </c>
      <c r="F5" s="411" t="s">
        <v>257</v>
      </c>
      <c r="G5" s="433" t="s">
        <v>230</v>
      </c>
      <c r="H5" s="284"/>
      <c r="I5" s="285"/>
      <c r="J5" s="83"/>
      <c r="K5" s="80"/>
      <c r="L5" s="79"/>
      <c r="M5" s="190"/>
    </row>
    <row r="6" spans="1:63" ht="15" customHeight="1" x14ac:dyDescent="0.25">
      <c r="A6" s="349"/>
      <c r="B6" s="350" t="s">
        <v>12</v>
      </c>
      <c r="C6" s="412"/>
      <c r="D6" s="412"/>
      <c r="E6" s="412"/>
      <c r="F6" s="412"/>
      <c r="G6" s="414"/>
      <c r="H6" s="144" t="s">
        <v>37</v>
      </c>
      <c r="I6" s="267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40"/>
    </row>
    <row r="7" spans="1:63" ht="15" customHeight="1" x14ac:dyDescent="0.25">
      <c r="A7" s="349"/>
      <c r="B7" s="351" t="s">
        <v>13</v>
      </c>
      <c r="C7" s="412"/>
      <c r="D7" s="412"/>
      <c r="E7" s="412"/>
      <c r="F7" s="412"/>
      <c r="G7" s="414"/>
      <c r="H7" s="144" t="s">
        <v>37</v>
      </c>
      <c r="I7" s="267">
        <v>93750000</v>
      </c>
      <c r="J7" s="25">
        <v>46612875</v>
      </c>
      <c r="K7" s="26">
        <f t="shared" si="0"/>
        <v>0.49720399999999998</v>
      </c>
      <c r="L7" s="25">
        <v>0</v>
      </c>
      <c r="M7" s="140"/>
    </row>
    <row r="8" spans="1:63" s="3" customFormat="1" ht="15" customHeight="1" x14ac:dyDescent="0.25">
      <c r="A8" s="349"/>
      <c r="B8" s="141" t="s">
        <v>229</v>
      </c>
      <c r="C8" s="412"/>
      <c r="D8" s="412"/>
      <c r="E8" s="412"/>
      <c r="F8" s="412"/>
      <c r="G8" s="414"/>
      <c r="H8" s="92" t="s">
        <v>37</v>
      </c>
      <c r="I8" s="267">
        <v>2500000</v>
      </c>
      <c r="J8" s="82">
        <v>1243010</v>
      </c>
      <c r="K8" s="26">
        <f t="shared" si="0"/>
        <v>0.49720399999999998</v>
      </c>
      <c r="L8" s="82">
        <v>0</v>
      </c>
      <c r="M8" s="140"/>
    </row>
    <row r="9" spans="1:63" ht="15" customHeight="1" thickBot="1" x14ac:dyDescent="0.3">
      <c r="A9" s="61"/>
      <c r="B9" s="216" t="s">
        <v>235</v>
      </c>
      <c r="C9" s="477"/>
      <c r="D9" s="477"/>
      <c r="E9" s="477"/>
      <c r="F9" s="477"/>
      <c r="G9" s="476"/>
      <c r="H9" s="93" t="s">
        <v>37</v>
      </c>
      <c r="I9" s="352">
        <f>I6+I7+I8</f>
        <v>250000000</v>
      </c>
      <c r="J9" s="352">
        <f>J6+J7+J8</f>
        <v>124301000</v>
      </c>
      <c r="K9" s="81">
        <f t="shared" si="0"/>
        <v>0.49720399999999998</v>
      </c>
      <c r="L9" s="217">
        <f>L6+L7+L8</f>
        <v>0</v>
      </c>
      <c r="M9" s="156"/>
    </row>
    <row r="10" spans="1:63" s="3" customFormat="1" x14ac:dyDescent="0.25">
      <c r="A10" s="259"/>
      <c r="B10" s="353"/>
      <c r="C10" s="260"/>
      <c r="D10" s="260"/>
      <c r="E10" s="260"/>
      <c r="F10" s="354"/>
      <c r="G10" s="354"/>
      <c r="H10" s="355"/>
      <c r="I10" s="356"/>
      <c r="J10" s="22"/>
      <c r="K10" s="21"/>
      <c r="L10" s="22"/>
      <c r="M10" s="260"/>
    </row>
    <row r="11" spans="1:63" s="43" customFormat="1" x14ac:dyDescent="0.25">
      <c r="A11" s="221"/>
      <c r="B11" s="222" t="s">
        <v>131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9" t="s">
        <v>87</v>
      </c>
      <c r="B12" s="357" t="s">
        <v>231</v>
      </c>
      <c r="C12" s="357"/>
      <c r="D12" s="357"/>
      <c r="E12" s="357"/>
      <c r="F12" s="357"/>
      <c r="G12" s="357"/>
      <c r="H12" s="357"/>
      <c r="I12" s="357"/>
      <c r="J12" s="224"/>
      <c r="K12" s="224"/>
      <c r="L12" s="358"/>
      <c r="M12" s="358"/>
      <c r="N12" s="95"/>
      <c r="O12" s="95"/>
      <c r="P12" s="95"/>
      <c r="Q12" s="95"/>
      <c r="R12" s="95"/>
      <c r="S12" s="95"/>
      <c r="T12" s="95"/>
      <c r="U12" s="95"/>
      <c r="V12" s="94"/>
      <c r="W12" s="94"/>
      <c r="X12" s="96"/>
      <c r="Y12"/>
      <c r="Z12" s="46"/>
      <c r="AA12" s="46"/>
      <c r="AB12" s="46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59"/>
      <c r="B13" s="357" t="s">
        <v>232</v>
      </c>
      <c r="C13" s="360"/>
      <c r="D13" s="361"/>
      <c r="E13" s="362"/>
      <c r="F13" s="362"/>
      <c r="G13" s="363"/>
      <c r="H13" s="363"/>
      <c r="I13" s="363"/>
      <c r="J13" s="363"/>
      <c r="K13" s="363"/>
      <c r="L13" s="360"/>
      <c r="M13" s="360"/>
      <c r="N13" s="97"/>
      <c r="O13" s="97"/>
      <c r="P13" s="97"/>
      <c r="Q13" s="97"/>
      <c r="R13" s="97"/>
      <c r="S13" s="97"/>
      <c r="T13" s="97"/>
      <c r="U13" s="97"/>
      <c r="V13" s="94"/>
      <c r="W13" s="94"/>
      <c r="X13" s="96"/>
      <c r="Y13"/>
      <c r="Z13" s="98"/>
      <c r="AA13" s="99"/>
      <c r="AB13" s="9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9"/>
      <c r="B14" s="353"/>
      <c r="C14" s="260"/>
      <c r="D14" s="260"/>
      <c r="E14" s="260"/>
      <c r="F14" s="354"/>
      <c r="G14" s="354"/>
      <c r="H14" s="355"/>
      <c r="I14" s="356"/>
      <c r="J14" s="22"/>
      <c r="K14" s="21"/>
      <c r="L14" s="31"/>
      <c r="M14" s="260"/>
    </row>
    <row r="15" spans="1:63" x14ac:dyDescent="0.25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19" activePane="bottomLeft" state="frozen"/>
      <selection pane="bottomLeft" activeCell="J21" sqref="J21:J2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4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14" ht="45" customHeight="1" thickBot="1" x14ac:dyDescent="0.25">
      <c r="A3" s="460"/>
      <c r="B3" s="457"/>
      <c r="C3" s="387" t="s">
        <v>4</v>
      </c>
      <c r="D3" s="166" t="s">
        <v>5</v>
      </c>
      <c r="E3" s="388" t="s">
        <v>9</v>
      </c>
      <c r="F3" s="387" t="s">
        <v>6</v>
      </c>
      <c r="G3" s="389" t="s">
        <v>7</v>
      </c>
      <c r="H3" s="457"/>
      <c r="I3" s="387" t="s">
        <v>8</v>
      </c>
      <c r="J3" s="390" t="s">
        <v>359</v>
      </c>
      <c r="K3" s="391" t="s">
        <v>360</v>
      </c>
      <c r="L3" s="458"/>
      <c r="M3" s="459"/>
    </row>
    <row r="4" spans="1:14" x14ac:dyDescent="0.2">
      <c r="A4" s="448" t="s">
        <v>51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50"/>
    </row>
    <row r="5" spans="1:14" s="2" customFormat="1" ht="75" customHeight="1" x14ac:dyDescent="0.2">
      <c r="A5" s="228">
        <v>1</v>
      </c>
      <c r="B5" s="392" t="s">
        <v>41</v>
      </c>
      <c r="C5" s="233" t="s">
        <v>247</v>
      </c>
      <c r="D5" s="393" t="s">
        <v>284</v>
      </c>
      <c r="E5" s="233" t="s">
        <v>285</v>
      </c>
      <c r="F5" s="206" t="s">
        <v>52</v>
      </c>
      <c r="G5" s="206" t="s">
        <v>53</v>
      </c>
      <c r="H5" s="394" t="s">
        <v>37</v>
      </c>
      <c r="I5" s="229">
        <v>60000000</v>
      </c>
      <c r="J5" s="395">
        <v>42600000</v>
      </c>
      <c r="K5" s="104">
        <f>J5/I5</f>
        <v>0.71</v>
      </c>
      <c r="L5" s="105">
        <v>0</v>
      </c>
      <c r="M5" s="400" t="s">
        <v>352</v>
      </c>
    </row>
    <row r="6" spans="1:14" s="2" customFormat="1" ht="75" customHeight="1" x14ac:dyDescent="0.2">
      <c r="A6" s="228">
        <v>2</v>
      </c>
      <c r="B6" s="229" t="s">
        <v>42</v>
      </c>
      <c r="C6" s="233" t="s">
        <v>248</v>
      </c>
      <c r="D6" s="233" t="s">
        <v>286</v>
      </c>
      <c r="E6" s="232" t="s">
        <v>287</v>
      </c>
      <c r="F6" s="206" t="s">
        <v>54</v>
      </c>
      <c r="G6" s="206" t="s">
        <v>55</v>
      </c>
      <c r="H6" s="230" t="s">
        <v>37</v>
      </c>
      <c r="I6" s="229">
        <v>50000000</v>
      </c>
      <c r="J6" s="395">
        <v>43860000</v>
      </c>
      <c r="K6" s="104">
        <f t="shared" ref="K6:K25" si="0">J6/I6</f>
        <v>0.87719999999999998</v>
      </c>
      <c r="L6" s="105">
        <v>0</v>
      </c>
      <c r="M6" s="400" t="s">
        <v>295</v>
      </c>
    </row>
    <row r="7" spans="1:14" ht="75" customHeight="1" x14ac:dyDescent="0.2">
      <c r="A7" s="228">
        <v>3</v>
      </c>
      <c r="B7" s="396" t="s">
        <v>43</v>
      </c>
      <c r="C7" s="233" t="s">
        <v>246</v>
      </c>
      <c r="D7" s="393" t="s">
        <v>288</v>
      </c>
      <c r="E7" s="232" t="s">
        <v>289</v>
      </c>
      <c r="F7" s="206" t="s">
        <v>56</v>
      </c>
      <c r="G7" s="206" t="s">
        <v>57</v>
      </c>
      <c r="H7" s="230" t="s">
        <v>37</v>
      </c>
      <c r="I7" s="229">
        <v>15000000</v>
      </c>
      <c r="J7" s="395">
        <v>0</v>
      </c>
      <c r="K7" s="104">
        <f t="shared" si="0"/>
        <v>0</v>
      </c>
      <c r="L7" s="105">
        <v>0</v>
      </c>
      <c r="M7" s="400" t="s">
        <v>353</v>
      </c>
    </row>
    <row r="8" spans="1:14" ht="30" customHeight="1" x14ac:dyDescent="0.2">
      <c r="A8" s="228">
        <v>4</v>
      </c>
      <c r="B8" s="229" t="s">
        <v>44</v>
      </c>
      <c r="C8" s="233" t="s">
        <v>247</v>
      </c>
      <c r="D8" s="397"/>
      <c r="E8" s="397"/>
      <c r="F8" s="206" t="s">
        <v>58</v>
      </c>
      <c r="G8" s="206" t="s">
        <v>59</v>
      </c>
      <c r="H8" s="230" t="s">
        <v>37</v>
      </c>
      <c r="I8" s="229">
        <v>100000000</v>
      </c>
      <c r="J8" s="103">
        <v>44400000</v>
      </c>
      <c r="K8" s="104">
        <f t="shared" si="0"/>
        <v>0.44400000000000001</v>
      </c>
      <c r="L8" s="105">
        <v>0</v>
      </c>
      <c r="M8" s="231"/>
    </row>
    <row r="9" spans="1:14" ht="30" customHeight="1" x14ac:dyDescent="0.2">
      <c r="A9" s="228">
        <v>5</v>
      </c>
      <c r="B9" s="229" t="s">
        <v>45</v>
      </c>
      <c r="C9" s="233" t="s">
        <v>247</v>
      </c>
      <c r="D9" s="398" t="s">
        <v>290</v>
      </c>
      <c r="E9" s="233" t="s">
        <v>291</v>
      </c>
      <c r="F9" s="206" t="s">
        <v>60</v>
      </c>
      <c r="G9" s="206" t="s">
        <v>61</v>
      </c>
      <c r="H9" s="230" t="s">
        <v>37</v>
      </c>
      <c r="I9" s="229">
        <v>50000000</v>
      </c>
      <c r="J9" s="103">
        <v>42700000</v>
      </c>
      <c r="K9" s="104">
        <f t="shared" si="0"/>
        <v>0.85399999999999998</v>
      </c>
      <c r="L9" s="105">
        <v>0</v>
      </c>
      <c r="M9" s="231"/>
    </row>
    <row r="10" spans="1:14" ht="30" customHeight="1" x14ac:dyDescent="0.2">
      <c r="A10" s="228">
        <v>6</v>
      </c>
      <c r="B10" s="229" t="s">
        <v>46</v>
      </c>
      <c r="C10" s="233" t="s">
        <v>315</v>
      </c>
      <c r="D10" s="393" t="s">
        <v>292</v>
      </c>
      <c r="E10" s="233" t="s">
        <v>293</v>
      </c>
      <c r="F10" s="206" t="s">
        <v>62</v>
      </c>
      <c r="G10" s="206" t="s">
        <v>63</v>
      </c>
      <c r="H10" s="230" t="s">
        <v>37</v>
      </c>
      <c r="I10" s="229">
        <v>15000000</v>
      </c>
      <c r="J10" s="103">
        <v>0</v>
      </c>
      <c r="K10" s="104">
        <f t="shared" si="0"/>
        <v>0</v>
      </c>
      <c r="L10" s="105">
        <v>0</v>
      </c>
      <c r="M10" s="400" t="s">
        <v>354</v>
      </c>
    </row>
    <row r="11" spans="1:14" ht="15" customHeight="1" x14ac:dyDescent="0.2">
      <c r="A11" s="228">
        <v>7</v>
      </c>
      <c r="B11" s="396" t="s">
        <v>47</v>
      </c>
      <c r="C11" s="233" t="s">
        <v>247</v>
      </c>
      <c r="D11" s="232">
        <v>43216</v>
      </c>
      <c r="E11" s="233" t="s">
        <v>258</v>
      </c>
      <c r="F11" s="206" t="s">
        <v>64</v>
      </c>
      <c r="G11" s="206" t="s">
        <v>65</v>
      </c>
      <c r="H11" s="230" t="s">
        <v>37</v>
      </c>
      <c r="I11" s="229">
        <v>100000000</v>
      </c>
      <c r="J11" s="103">
        <v>0</v>
      </c>
      <c r="K11" s="104">
        <f t="shared" si="0"/>
        <v>0</v>
      </c>
      <c r="L11" s="105">
        <v>0</v>
      </c>
      <c r="M11" s="231"/>
    </row>
    <row r="12" spans="1:14" ht="15" customHeight="1" x14ac:dyDescent="0.2">
      <c r="A12" s="228">
        <v>8</v>
      </c>
      <c r="B12" s="229" t="s">
        <v>48</v>
      </c>
      <c r="C12" s="233" t="s">
        <v>247</v>
      </c>
      <c r="D12" s="233"/>
      <c r="E12" s="233"/>
      <c r="F12" s="206" t="s">
        <v>64</v>
      </c>
      <c r="G12" s="206" t="s">
        <v>65</v>
      </c>
      <c r="H12" s="230" t="s">
        <v>37</v>
      </c>
      <c r="I12" s="229">
        <v>50000000</v>
      </c>
      <c r="J12" s="103">
        <v>32000000</v>
      </c>
      <c r="K12" s="104">
        <f t="shared" si="0"/>
        <v>0.64</v>
      </c>
      <c r="L12" s="105">
        <v>0</v>
      </c>
      <c r="M12" s="231"/>
    </row>
    <row r="13" spans="1:14" ht="15" customHeight="1" x14ac:dyDescent="0.2">
      <c r="A13" s="228">
        <v>9</v>
      </c>
      <c r="B13" s="229" t="s">
        <v>273</v>
      </c>
      <c r="C13" s="233" t="s">
        <v>248</v>
      </c>
      <c r="D13" s="393" t="s">
        <v>294</v>
      </c>
      <c r="E13" s="233" t="s">
        <v>236</v>
      </c>
      <c r="F13" s="206" t="s">
        <v>66</v>
      </c>
      <c r="G13" s="206" t="s">
        <v>67</v>
      </c>
      <c r="H13" s="230" t="s">
        <v>37</v>
      </c>
      <c r="I13" s="229">
        <v>30000000</v>
      </c>
      <c r="J13" s="103">
        <v>0</v>
      </c>
      <c r="K13" s="104">
        <f t="shared" si="0"/>
        <v>0</v>
      </c>
      <c r="L13" s="105">
        <v>0</v>
      </c>
      <c r="M13" s="231"/>
    </row>
    <row r="14" spans="1:14" ht="15" customHeight="1" x14ac:dyDescent="0.2">
      <c r="A14" s="228">
        <v>10</v>
      </c>
      <c r="B14" s="229" t="s">
        <v>49</v>
      </c>
      <c r="C14" s="233" t="s">
        <v>248</v>
      </c>
      <c r="D14" s="393" t="s">
        <v>294</v>
      </c>
      <c r="E14" s="233" t="s">
        <v>236</v>
      </c>
      <c r="F14" s="206" t="s">
        <v>68</v>
      </c>
      <c r="G14" s="206" t="s">
        <v>67</v>
      </c>
      <c r="H14" s="230" t="s">
        <v>37</v>
      </c>
      <c r="I14" s="229">
        <v>19000000</v>
      </c>
      <c r="J14" s="103">
        <v>0</v>
      </c>
      <c r="K14" s="104">
        <f t="shared" si="0"/>
        <v>0</v>
      </c>
      <c r="L14" s="105">
        <v>0</v>
      </c>
      <c r="M14" s="231"/>
    </row>
    <row r="15" spans="1:14" ht="15" customHeight="1" x14ac:dyDescent="0.2">
      <c r="A15" s="228">
        <v>11</v>
      </c>
      <c r="B15" s="229" t="s">
        <v>50</v>
      </c>
      <c r="C15" s="233" t="s">
        <v>247</v>
      </c>
      <c r="D15" s="232">
        <v>43888</v>
      </c>
      <c r="E15" s="233" t="s">
        <v>236</v>
      </c>
      <c r="F15" s="206" t="s">
        <v>69</v>
      </c>
      <c r="G15" s="206" t="s">
        <v>70</v>
      </c>
      <c r="H15" s="230" t="s">
        <v>37</v>
      </c>
      <c r="I15" s="229">
        <v>140000000</v>
      </c>
      <c r="J15" s="103">
        <v>53450000</v>
      </c>
      <c r="K15" s="104">
        <f t="shared" si="0"/>
        <v>0.38178571428571428</v>
      </c>
      <c r="L15" s="105">
        <v>0</v>
      </c>
      <c r="M15" s="231"/>
    </row>
    <row r="16" spans="1:14" s="123" customFormat="1" ht="30" customHeight="1" x14ac:dyDescent="0.2">
      <c r="A16" s="228">
        <v>12</v>
      </c>
      <c r="B16" s="229" t="s">
        <v>279</v>
      </c>
      <c r="C16" s="233" t="s">
        <v>247</v>
      </c>
      <c r="D16" s="399" t="s">
        <v>280</v>
      </c>
      <c r="E16" s="234" t="s">
        <v>281</v>
      </c>
      <c r="F16" s="206" t="s">
        <v>282</v>
      </c>
      <c r="G16" s="206" t="s">
        <v>283</v>
      </c>
      <c r="H16" s="230" t="s">
        <v>37</v>
      </c>
      <c r="I16" s="229">
        <v>40000000</v>
      </c>
      <c r="J16" s="119">
        <v>0</v>
      </c>
      <c r="K16" s="120">
        <f>J16/I16</f>
        <v>0</v>
      </c>
      <c r="L16" s="121">
        <v>0</v>
      </c>
      <c r="M16" s="235"/>
      <c r="N16" s="122"/>
    </row>
    <row r="17" spans="1:250" s="136" customFormat="1" ht="30" customHeight="1" thickBot="1" x14ac:dyDescent="0.25">
      <c r="A17" s="218">
        <v>13</v>
      </c>
      <c r="B17" s="236" t="s">
        <v>275</v>
      </c>
      <c r="C17" s="385" t="s">
        <v>247</v>
      </c>
      <c r="D17" s="239" t="s">
        <v>276</v>
      </c>
      <c r="E17" s="237" t="s">
        <v>240</v>
      </c>
      <c r="F17" s="238" t="s">
        <v>277</v>
      </c>
      <c r="G17" s="238" t="s">
        <v>278</v>
      </c>
      <c r="H17" s="239" t="s">
        <v>37</v>
      </c>
      <c r="I17" s="236">
        <v>340000000</v>
      </c>
      <c r="J17" s="124">
        <v>0</v>
      </c>
      <c r="K17" s="125">
        <f t="shared" si="0"/>
        <v>0</v>
      </c>
      <c r="L17" s="126">
        <v>0</v>
      </c>
      <c r="M17" s="240"/>
      <c r="N17" s="386"/>
    </row>
    <row r="18" spans="1:250" x14ac:dyDescent="0.2">
      <c r="A18" s="451" t="s">
        <v>71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</row>
    <row r="19" spans="1:250" s="2" customFormat="1" ht="45" customHeight="1" x14ac:dyDescent="0.2">
      <c r="A19" s="228">
        <v>1</v>
      </c>
      <c r="B19" s="241" t="s">
        <v>72</v>
      </c>
      <c r="C19" s="127" t="s">
        <v>247</v>
      </c>
      <c r="D19" s="242" t="s">
        <v>296</v>
      </c>
      <c r="E19" s="100" t="s">
        <v>253</v>
      </c>
      <c r="F19" s="243" t="s">
        <v>78</v>
      </c>
      <c r="G19" s="230" t="s">
        <v>79</v>
      </c>
      <c r="H19" s="243" t="s">
        <v>37</v>
      </c>
      <c r="I19" s="244">
        <v>25090000</v>
      </c>
      <c r="J19" s="135">
        <v>20186977</v>
      </c>
      <c r="K19" s="70">
        <f t="shared" si="0"/>
        <v>0.80458258270227179</v>
      </c>
      <c r="L19" s="71">
        <v>0</v>
      </c>
      <c r="M19" s="245"/>
    </row>
    <row r="20" spans="1:250" s="123" customFormat="1" ht="45" customHeight="1" x14ac:dyDescent="0.2">
      <c r="A20" s="215">
        <v>2</v>
      </c>
      <c r="B20" s="128" t="s">
        <v>274</v>
      </c>
      <c r="C20" s="464" t="s">
        <v>248</v>
      </c>
      <c r="D20" s="461" t="s">
        <v>297</v>
      </c>
      <c r="E20" s="464" t="s">
        <v>298</v>
      </c>
      <c r="F20" s="454" t="s">
        <v>299</v>
      </c>
      <c r="G20" s="454" t="s">
        <v>80</v>
      </c>
      <c r="H20" s="246" t="s">
        <v>37</v>
      </c>
      <c r="I20" s="409">
        <v>10501510.869999999</v>
      </c>
      <c r="J20" s="408">
        <f>J21+J22</f>
        <v>3014873</v>
      </c>
      <c r="K20" s="130">
        <f t="shared" si="0"/>
        <v>0.28708945191997887</v>
      </c>
      <c r="L20" s="129">
        <f>L21+L22</f>
        <v>0</v>
      </c>
      <c r="M20" s="247"/>
    </row>
    <row r="21" spans="1:250" s="123" customFormat="1" ht="15" customHeight="1" x14ac:dyDescent="0.2">
      <c r="A21" s="62" t="s">
        <v>73</v>
      </c>
      <c r="B21" s="147" t="s">
        <v>12</v>
      </c>
      <c r="C21" s="465"/>
      <c r="D21" s="462"/>
      <c r="E21" s="465"/>
      <c r="F21" s="455"/>
      <c r="G21" s="455"/>
      <c r="H21" s="248" t="s">
        <v>85</v>
      </c>
      <c r="I21" s="106"/>
      <c r="J21" s="106">
        <f>450000+900000</f>
        <v>1350000</v>
      </c>
      <c r="K21" s="131"/>
      <c r="L21" s="106">
        <v>0</v>
      </c>
      <c r="M21" s="247"/>
    </row>
    <row r="22" spans="1:250" s="123" customFormat="1" ht="15" customHeight="1" x14ac:dyDescent="0.2">
      <c r="A22" s="67" t="s">
        <v>74</v>
      </c>
      <c r="B22" s="249" t="s">
        <v>13</v>
      </c>
      <c r="C22" s="466"/>
      <c r="D22" s="463"/>
      <c r="E22" s="466"/>
      <c r="F22" s="456"/>
      <c r="G22" s="456"/>
      <c r="H22" s="250" t="s">
        <v>85</v>
      </c>
      <c r="I22" s="107"/>
      <c r="J22" s="107">
        <f>700000+964873</f>
        <v>1664873</v>
      </c>
      <c r="K22" s="132"/>
      <c r="L22" s="107">
        <v>0</v>
      </c>
      <c r="M22" s="251"/>
    </row>
    <row r="23" spans="1:250" ht="60" customHeight="1" x14ac:dyDescent="0.2">
      <c r="A23" s="252">
        <v>3</v>
      </c>
      <c r="B23" s="227" t="s">
        <v>75</v>
      </c>
      <c r="C23" s="127" t="s">
        <v>247</v>
      </c>
      <c r="D23" s="127" t="s">
        <v>81</v>
      </c>
      <c r="E23" s="127" t="s">
        <v>258</v>
      </c>
      <c r="F23" s="159" t="s">
        <v>31</v>
      </c>
      <c r="G23" s="160" t="s">
        <v>82</v>
      </c>
      <c r="H23" s="250" t="s">
        <v>85</v>
      </c>
      <c r="I23" s="107">
        <v>6800000</v>
      </c>
      <c r="J23" s="11">
        <v>0</v>
      </c>
      <c r="K23" s="16">
        <f t="shared" si="0"/>
        <v>0</v>
      </c>
      <c r="L23" s="72">
        <v>0</v>
      </c>
      <c r="M23" s="152"/>
    </row>
    <row r="24" spans="1:250" ht="45" customHeight="1" x14ac:dyDescent="0.2">
      <c r="A24" s="253">
        <v>4</v>
      </c>
      <c r="B24" s="227" t="s">
        <v>76</v>
      </c>
      <c r="C24" s="127" t="s">
        <v>247</v>
      </c>
      <c r="D24" s="127" t="s">
        <v>237</v>
      </c>
      <c r="E24" s="127" t="s">
        <v>236</v>
      </c>
      <c r="F24" s="159" t="s">
        <v>83</v>
      </c>
      <c r="G24" s="160" t="s">
        <v>29</v>
      </c>
      <c r="H24" s="250" t="s">
        <v>85</v>
      </c>
      <c r="I24" s="107">
        <v>19422000</v>
      </c>
      <c r="J24" s="11">
        <v>0</v>
      </c>
      <c r="K24" s="16">
        <f t="shared" si="0"/>
        <v>0</v>
      </c>
      <c r="L24" s="72">
        <v>0</v>
      </c>
      <c r="M24" s="152"/>
    </row>
    <row r="25" spans="1:250" ht="60" customHeight="1" thickBot="1" x14ac:dyDescent="0.25">
      <c r="A25" s="254">
        <v>5</v>
      </c>
      <c r="B25" s="255" t="s">
        <v>77</v>
      </c>
      <c r="C25" s="101" t="s">
        <v>247</v>
      </c>
      <c r="D25" s="101" t="s">
        <v>238</v>
      </c>
      <c r="E25" s="101" t="s">
        <v>259</v>
      </c>
      <c r="F25" s="161" t="s">
        <v>84</v>
      </c>
      <c r="G25" s="162" t="s">
        <v>29</v>
      </c>
      <c r="H25" s="256" t="s">
        <v>85</v>
      </c>
      <c r="I25" s="163">
        <v>11780000</v>
      </c>
      <c r="J25" s="55">
        <v>0</v>
      </c>
      <c r="K25" s="56">
        <f t="shared" si="0"/>
        <v>0</v>
      </c>
      <c r="L25" s="57">
        <v>0</v>
      </c>
      <c r="M25" s="156"/>
    </row>
    <row r="27" spans="1:250" s="43" customFormat="1" x14ac:dyDescent="0.2">
      <c r="A27" s="35"/>
      <c r="B27" s="108" t="s">
        <v>86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2"/>
      <c r="W27" s="110"/>
      <c r="X27" s="111"/>
      <c r="Y27" s="112"/>
      <c r="Z27" s="113"/>
      <c r="AA27" s="114"/>
      <c r="AB27" s="114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s="59" customFormat="1" x14ac:dyDescent="0.2">
      <c r="A28" s="44" t="s">
        <v>87</v>
      </c>
      <c r="B28" s="443" t="s">
        <v>88</v>
      </c>
      <c r="C28" s="443"/>
      <c r="D28" s="443"/>
      <c r="E28" s="443"/>
      <c r="F28" s="443"/>
      <c r="G28" s="443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15"/>
      <c r="V28" s="115"/>
      <c r="W28" s="115"/>
      <c r="X28" s="116"/>
      <c r="Y28" s="117"/>
      <c r="Z28" s="113"/>
      <c r="AA28" s="117"/>
      <c r="AB28" s="117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</row>
    <row r="29" spans="1:250" s="59" customFormat="1" ht="16.899999999999999" customHeight="1" x14ac:dyDescent="0.2">
      <c r="A29" s="257"/>
      <c r="B29" s="258"/>
      <c r="C29" s="223"/>
      <c r="D29" s="223"/>
      <c r="E29" s="223"/>
      <c r="F29" s="223"/>
      <c r="G29" s="223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8"/>
      <c r="V29" s="118"/>
      <c r="W29" s="118"/>
      <c r="X29" s="118"/>
      <c r="Y29" s="117"/>
      <c r="Z29" s="113"/>
      <c r="AA29" s="117"/>
      <c r="AB29" s="117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</row>
    <row r="30" spans="1:250" s="49" customFormat="1" ht="15" x14ac:dyDescent="0.25">
      <c r="A30" s="405" t="s">
        <v>89</v>
      </c>
      <c r="B30" s="444" t="s">
        <v>90</v>
      </c>
      <c r="C30" s="444"/>
      <c r="D30" s="444"/>
      <c r="E30" s="444"/>
      <c r="F30" s="444"/>
      <c r="G30" s="444"/>
      <c r="H30" s="51"/>
      <c r="I30" s="51"/>
      <c r="J30" s="51"/>
      <c r="K30" s="51"/>
      <c r="L30" s="51"/>
      <c r="M30" s="51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06"/>
      <c r="Y30" s="46"/>
      <c r="Z30" s="40"/>
      <c r="AA30" s="46"/>
      <c r="AB30" s="46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</row>
    <row r="31" spans="1:250" s="49" customFormat="1" ht="16.899999999999999" customHeight="1" x14ac:dyDescent="0.25">
      <c r="A31" s="445"/>
      <c r="B31" s="446" t="s">
        <v>365</v>
      </c>
      <c r="C31" s="446"/>
      <c r="D31" s="446"/>
      <c r="E31" s="446"/>
      <c r="F31" s="446"/>
      <c r="G31" s="446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46"/>
      <c r="Z31" s="40"/>
      <c r="AA31" s="46"/>
      <c r="AB31" s="46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</row>
    <row r="32" spans="1:250" s="49" customFormat="1" ht="16.899999999999999" customHeight="1" x14ac:dyDescent="0.25">
      <c r="A32" s="445"/>
      <c r="B32" s="446"/>
      <c r="C32" s="446"/>
      <c r="D32" s="446"/>
      <c r="E32" s="446"/>
      <c r="F32" s="446"/>
      <c r="G32" s="446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46"/>
      <c r="Z32" s="40"/>
      <c r="AA32" s="46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</row>
    <row r="33" spans="1:250" s="49" customFormat="1" ht="30.75" customHeight="1" x14ac:dyDescent="0.25">
      <c r="A33" s="445"/>
      <c r="B33" s="446"/>
      <c r="C33" s="446"/>
      <c r="D33" s="446"/>
      <c r="E33" s="446"/>
      <c r="F33" s="446"/>
      <c r="G33" s="446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46"/>
      <c r="Z33" s="40"/>
      <c r="AA33" s="46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</row>
    <row r="34" spans="1:250" s="29" customFormat="1" ht="15" customHeight="1" x14ac:dyDescent="0.25">
      <c r="A34" s="407"/>
      <c r="B34" s="447" t="s">
        <v>366</v>
      </c>
      <c r="C34" s="447"/>
      <c r="D34" s="447"/>
      <c r="E34" s="447"/>
      <c r="F34" s="447"/>
      <c r="G34" s="447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3"/>
    </row>
    <row r="35" spans="1:250" s="29" customFormat="1" ht="43.5" customHeight="1" x14ac:dyDescent="0.25">
      <c r="A35" s="407"/>
      <c r="B35" s="447"/>
      <c r="C35" s="447"/>
      <c r="D35" s="447"/>
      <c r="E35" s="447"/>
      <c r="F35" s="447"/>
      <c r="G35" s="447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4"/>
      <c r="Z35" s="53"/>
    </row>
    <row r="36" spans="1:250" x14ac:dyDescent="0.2">
      <c r="A36" s="220"/>
      <c r="B36" s="220"/>
      <c r="C36" s="220"/>
      <c r="D36" s="220"/>
      <c r="E36" s="220"/>
      <c r="F36" s="220"/>
      <c r="G36" s="220"/>
    </row>
    <row r="37" spans="1:250" x14ac:dyDescent="0.2">
      <c r="A37" s="220"/>
      <c r="B37" s="220"/>
      <c r="C37" s="220"/>
      <c r="D37" s="220"/>
      <c r="E37" s="220"/>
      <c r="F37" s="220"/>
      <c r="G37" s="220"/>
    </row>
  </sheetData>
  <mergeCells count="20">
    <mergeCell ref="A4:M4"/>
    <mergeCell ref="A18:M18"/>
    <mergeCell ref="F20:F22"/>
    <mergeCell ref="G20:G22"/>
    <mergeCell ref="A1:M1"/>
    <mergeCell ref="B2:B3"/>
    <mergeCell ref="D2:G2"/>
    <mergeCell ref="H2:H3"/>
    <mergeCell ref="I2:K2"/>
    <mergeCell ref="L2:L3"/>
    <mergeCell ref="M2:M3"/>
    <mergeCell ref="A2:A3"/>
    <mergeCell ref="D20:D22"/>
    <mergeCell ref="E20:E22"/>
    <mergeCell ref="C20:C22"/>
    <mergeCell ref="B28:G28"/>
    <mergeCell ref="B30:G30"/>
    <mergeCell ref="A31:A33"/>
    <mergeCell ref="B31:G33"/>
    <mergeCell ref="B34:G3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4"/>
  <sheetViews>
    <sheetView workbookViewId="0">
      <pane ySplit="3" topLeftCell="A13" activePane="bottomLeft" state="frozen"/>
      <selection pane="bottomLeft" activeCell="K25" sqref="K25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  <c r="N1" s="220"/>
    </row>
    <row r="2" spans="1:14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  <c r="N2" s="220"/>
    </row>
    <row r="3" spans="1:14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  <c r="N3" s="220"/>
    </row>
    <row r="4" spans="1:14" x14ac:dyDescent="0.2">
      <c r="A4" s="430" t="s">
        <v>91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  <c r="N4" s="220"/>
    </row>
    <row r="5" spans="1:14" s="2" customFormat="1" ht="45" customHeight="1" x14ac:dyDescent="0.2">
      <c r="A5" s="67">
        <v>1</v>
      </c>
      <c r="B5" s="261" t="s">
        <v>94</v>
      </c>
      <c r="C5" s="100" t="s">
        <v>248</v>
      </c>
      <c r="D5" s="304" t="s">
        <v>302</v>
      </c>
      <c r="E5" s="226" t="s">
        <v>303</v>
      </c>
      <c r="F5" s="262" t="s">
        <v>107</v>
      </c>
      <c r="G5" s="262" t="s">
        <v>108</v>
      </c>
      <c r="H5" s="165" t="s">
        <v>37</v>
      </c>
      <c r="I5" s="261">
        <v>6000000</v>
      </c>
      <c r="J5" s="68">
        <v>5314544.7700000005</v>
      </c>
      <c r="K5" s="16">
        <f t="shared" ref="K5:K26" si="0">J5/I5</f>
        <v>0.8857574616666668</v>
      </c>
      <c r="L5" s="11">
        <v>101329.79</v>
      </c>
      <c r="M5" s="152"/>
      <c r="N5" s="260"/>
    </row>
    <row r="6" spans="1:14" s="2" customFormat="1" ht="60" customHeight="1" x14ac:dyDescent="0.2">
      <c r="A6" s="67">
        <v>2</v>
      </c>
      <c r="B6" s="261" t="s">
        <v>93</v>
      </c>
      <c r="C6" s="304" t="s">
        <v>247</v>
      </c>
      <c r="D6" s="304" t="s">
        <v>300</v>
      </c>
      <c r="E6" s="226" t="s">
        <v>301</v>
      </c>
      <c r="F6" s="262">
        <v>43188</v>
      </c>
      <c r="G6" s="262" t="s">
        <v>106</v>
      </c>
      <c r="H6" s="165" t="s">
        <v>37</v>
      </c>
      <c r="I6" s="261">
        <v>80000000</v>
      </c>
      <c r="J6" s="68">
        <v>71083229.219999999</v>
      </c>
      <c r="K6" s="16">
        <f>J6/I6</f>
        <v>0.88854036525000002</v>
      </c>
      <c r="L6" s="11">
        <v>0</v>
      </c>
      <c r="M6" s="152"/>
      <c r="N6" s="260"/>
    </row>
    <row r="7" spans="1:14" ht="15" customHeight="1" x14ac:dyDescent="0.2">
      <c r="A7" s="67">
        <v>3</v>
      </c>
      <c r="B7" s="261" t="s">
        <v>95</v>
      </c>
      <c r="C7" s="100" t="s">
        <v>248</v>
      </c>
      <c r="D7" s="181" t="s">
        <v>38</v>
      </c>
      <c r="E7" s="263" t="s">
        <v>253</v>
      </c>
      <c r="F7" s="262">
        <v>43490</v>
      </c>
      <c r="G7" s="262" t="s">
        <v>109</v>
      </c>
      <c r="H7" s="165" t="s">
        <v>37</v>
      </c>
      <c r="I7" s="261">
        <v>25000000</v>
      </c>
      <c r="J7" s="68">
        <v>8805706.6799999997</v>
      </c>
      <c r="K7" s="16">
        <f t="shared" si="0"/>
        <v>0.3522282672</v>
      </c>
      <c r="L7" s="11">
        <v>0</v>
      </c>
      <c r="M7" s="152"/>
      <c r="N7" s="220"/>
    </row>
    <row r="8" spans="1:14" ht="30" customHeight="1" x14ac:dyDescent="0.2">
      <c r="A8" s="67">
        <v>4</v>
      </c>
      <c r="B8" s="261" t="s">
        <v>96</v>
      </c>
      <c r="C8" s="304" t="s">
        <v>247</v>
      </c>
      <c r="D8" s="304" t="s">
        <v>58</v>
      </c>
      <c r="E8" s="304" t="s">
        <v>271</v>
      </c>
      <c r="F8" s="262" t="s">
        <v>110</v>
      </c>
      <c r="G8" s="262" t="s">
        <v>111</v>
      </c>
      <c r="H8" s="165" t="s">
        <v>37</v>
      </c>
      <c r="I8" s="261">
        <v>65000000</v>
      </c>
      <c r="J8" s="28">
        <v>21626469.189999998</v>
      </c>
      <c r="K8" s="16">
        <f t="shared" si="0"/>
        <v>0.33271491061538455</v>
      </c>
      <c r="L8" s="11">
        <v>1015820.62</v>
      </c>
      <c r="M8" s="152"/>
      <c r="N8" s="220"/>
    </row>
    <row r="9" spans="1:14" ht="60" customHeight="1" x14ac:dyDescent="0.2">
      <c r="A9" s="67">
        <v>5</v>
      </c>
      <c r="B9" s="261" t="s">
        <v>97</v>
      </c>
      <c r="C9" s="100" t="s">
        <v>248</v>
      </c>
      <c r="D9" s="304" t="s">
        <v>304</v>
      </c>
      <c r="E9" s="304" t="s">
        <v>242</v>
      </c>
      <c r="F9" s="262" t="s">
        <v>112</v>
      </c>
      <c r="G9" s="262" t="s">
        <v>113</v>
      </c>
      <c r="H9" s="165" t="s">
        <v>37</v>
      </c>
      <c r="I9" s="261">
        <v>11000000</v>
      </c>
      <c r="J9" s="28">
        <v>147454.19</v>
      </c>
      <c r="K9" s="16">
        <f t="shared" si="0"/>
        <v>1.3404926363636363E-2</v>
      </c>
      <c r="L9" s="11">
        <v>0</v>
      </c>
      <c r="M9" s="152"/>
      <c r="N9" s="220"/>
    </row>
    <row r="10" spans="1:14" ht="30" customHeight="1" x14ac:dyDescent="0.2">
      <c r="A10" s="67">
        <v>6</v>
      </c>
      <c r="B10" s="261" t="s">
        <v>98</v>
      </c>
      <c r="C10" s="304" t="s">
        <v>247</v>
      </c>
      <c r="D10" s="304" t="s">
        <v>305</v>
      </c>
      <c r="E10" s="304" t="s">
        <v>306</v>
      </c>
      <c r="F10" s="262" t="s">
        <v>114</v>
      </c>
      <c r="G10" s="262" t="s">
        <v>115</v>
      </c>
      <c r="H10" s="165" t="s">
        <v>37</v>
      </c>
      <c r="I10" s="261">
        <v>10000000</v>
      </c>
      <c r="J10" s="28">
        <v>302606.57</v>
      </c>
      <c r="K10" s="16">
        <f t="shared" si="0"/>
        <v>3.0260657E-2</v>
      </c>
      <c r="L10" s="11">
        <v>0</v>
      </c>
      <c r="M10" s="152"/>
      <c r="N10" s="220"/>
    </row>
    <row r="11" spans="1:14" ht="30" customHeight="1" x14ac:dyDescent="0.2">
      <c r="A11" s="67">
        <v>7</v>
      </c>
      <c r="B11" s="261" t="s">
        <v>99</v>
      </c>
      <c r="C11" s="304" t="s">
        <v>333</v>
      </c>
      <c r="D11" s="304" t="s">
        <v>329</v>
      </c>
      <c r="E11" s="304" t="s">
        <v>236</v>
      </c>
      <c r="F11" s="262" t="s">
        <v>116</v>
      </c>
      <c r="G11" s="262" t="s">
        <v>117</v>
      </c>
      <c r="H11" s="165" t="s">
        <v>37</v>
      </c>
      <c r="I11" s="225">
        <v>5000000</v>
      </c>
      <c r="J11" s="28">
        <v>3446339.1700000004</v>
      </c>
      <c r="K11" s="16">
        <f t="shared" si="0"/>
        <v>0.68926783400000002</v>
      </c>
      <c r="L11" s="11">
        <v>0</v>
      </c>
      <c r="M11" s="152"/>
      <c r="N11" s="220"/>
    </row>
    <row r="12" spans="1:14" ht="30" customHeight="1" x14ac:dyDescent="0.2">
      <c r="A12" s="67">
        <v>8</v>
      </c>
      <c r="B12" s="261" t="s">
        <v>100</v>
      </c>
      <c r="C12" s="304" t="s">
        <v>247</v>
      </c>
      <c r="D12" s="304" t="s">
        <v>330</v>
      </c>
      <c r="E12" s="304" t="s">
        <v>236</v>
      </c>
      <c r="F12" s="198" t="s">
        <v>116</v>
      </c>
      <c r="G12" s="262" t="s">
        <v>118</v>
      </c>
      <c r="H12" s="165" t="s">
        <v>37</v>
      </c>
      <c r="I12" s="225">
        <v>15000000</v>
      </c>
      <c r="J12" s="28">
        <v>2952982.8</v>
      </c>
      <c r="K12" s="16">
        <f t="shared" si="0"/>
        <v>0.19686551999999999</v>
      </c>
      <c r="L12" s="11">
        <v>0</v>
      </c>
      <c r="M12" s="152"/>
      <c r="N12" s="220"/>
    </row>
    <row r="13" spans="1:14" ht="15" customHeight="1" x14ac:dyDescent="0.2">
      <c r="A13" s="67">
        <v>9</v>
      </c>
      <c r="B13" s="261" t="s">
        <v>101</v>
      </c>
      <c r="C13" s="304" t="s">
        <v>247</v>
      </c>
      <c r="D13" s="304" t="s">
        <v>307</v>
      </c>
      <c r="E13" s="304" t="s">
        <v>262</v>
      </c>
      <c r="F13" s="262" t="s">
        <v>83</v>
      </c>
      <c r="G13" s="262" t="s">
        <v>119</v>
      </c>
      <c r="H13" s="165" t="s">
        <v>37</v>
      </c>
      <c r="I13" s="261">
        <v>180000000</v>
      </c>
      <c r="J13" s="28">
        <v>75943236.680000007</v>
      </c>
      <c r="K13" s="16">
        <f t="shared" si="0"/>
        <v>0.42190687044444447</v>
      </c>
      <c r="L13" s="11">
        <v>1748633.65</v>
      </c>
      <c r="M13" s="152"/>
      <c r="N13" s="220"/>
    </row>
    <row r="14" spans="1:14" ht="30" customHeight="1" x14ac:dyDescent="0.2">
      <c r="A14" s="67">
        <v>10</v>
      </c>
      <c r="B14" s="261" t="s">
        <v>102</v>
      </c>
      <c r="C14" s="304" t="s">
        <v>247</v>
      </c>
      <c r="D14" s="304" t="s">
        <v>330</v>
      </c>
      <c r="E14" s="304" t="s">
        <v>236</v>
      </c>
      <c r="F14" s="262" t="s">
        <v>120</v>
      </c>
      <c r="G14" s="262" t="s">
        <v>118</v>
      </c>
      <c r="H14" s="165" t="s">
        <v>37</v>
      </c>
      <c r="I14" s="261">
        <v>20000000</v>
      </c>
      <c r="J14" s="28">
        <v>2243279.8899999997</v>
      </c>
      <c r="K14" s="16">
        <f t="shared" si="0"/>
        <v>0.11216399449999999</v>
      </c>
      <c r="L14" s="11">
        <v>0</v>
      </c>
      <c r="M14" s="152"/>
      <c r="N14" s="220"/>
    </row>
    <row r="15" spans="1:14" ht="15" customHeight="1" x14ac:dyDescent="0.2">
      <c r="A15" s="67">
        <v>11</v>
      </c>
      <c r="B15" s="261" t="s">
        <v>103</v>
      </c>
      <c r="C15" s="304" t="s">
        <v>247</v>
      </c>
      <c r="D15" s="304" t="s">
        <v>331</v>
      </c>
      <c r="E15" s="304" t="s">
        <v>323</v>
      </c>
      <c r="F15" s="262" t="s">
        <v>121</v>
      </c>
      <c r="G15" s="262" t="s">
        <v>118</v>
      </c>
      <c r="H15" s="165" t="s">
        <v>37</v>
      </c>
      <c r="I15" s="261">
        <v>30000000</v>
      </c>
      <c r="J15" s="28">
        <v>300000</v>
      </c>
      <c r="K15" s="16">
        <f t="shared" si="0"/>
        <v>0.01</v>
      </c>
      <c r="L15" s="11">
        <v>0</v>
      </c>
      <c r="M15" s="152"/>
      <c r="N15" s="220"/>
    </row>
    <row r="16" spans="1:14" ht="15" customHeight="1" x14ac:dyDescent="0.2">
      <c r="A16" s="264">
        <v>12</v>
      </c>
      <c r="B16" s="175" t="s">
        <v>104</v>
      </c>
      <c r="C16" s="411" t="s">
        <v>247</v>
      </c>
      <c r="D16" s="411" t="s">
        <v>332</v>
      </c>
      <c r="E16" s="411" t="s">
        <v>262</v>
      </c>
      <c r="F16" s="414" t="s">
        <v>122</v>
      </c>
      <c r="G16" s="414" t="s">
        <v>118</v>
      </c>
      <c r="H16" s="265"/>
      <c r="I16" s="266"/>
      <c r="J16" s="25"/>
      <c r="K16" s="26"/>
      <c r="L16" s="27"/>
      <c r="M16" s="140"/>
      <c r="N16" s="220"/>
    </row>
    <row r="17" spans="1:250" ht="15" customHeight="1" x14ac:dyDescent="0.2">
      <c r="A17" s="264"/>
      <c r="B17" s="174" t="s">
        <v>12</v>
      </c>
      <c r="C17" s="412"/>
      <c r="D17" s="412"/>
      <c r="E17" s="412"/>
      <c r="F17" s="414"/>
      <c r="G17" s="414"/>
      <c r="H17" s="265" t="s">
        <v>37</v>
      </c>
      <c r="I17" s="267">
        <v>60000000</v>
      </c>
      <c r="J17" s="25">
        <v>600000</v>
      </c>
      <c r="K17" s="26">
        <f t="shared" si="0"/>
        <v>0.01</v>
      </c>
      <c r="L17" s="27">
        <v>0</v>
      </c>
      <c r="M17" s="140"/>
      <c r="N17" s="220"/>
    </row>
    <row r="18" spans="1:250" ht="15" customHeight="1" x14ac:dyDescent="0.2">
      <c r="A18" s="264"/>
      <c r="B18" s="174" t="s">
        <v>13</v>
      </c>
      <c r="C18" s="412"/>
      <c r="D18" s="412"/>
      <c r="E18" s="412"/>
      <c r="F18" s="414"/>
      <c r="G18" s="414"/>
      <c r="H18" s="265" t="s">
        <v>37</v>
      </c>
      <c r="I18" s="267">
        <v>150000000</v>
      </c>
      <c r="J18" s="25">
        <v>16607371.99</v>
      </c>
      <c r="K18" s="26">
        <f t="shared" si="0"/>
        <v>0.11071581326666667</v>
      </c>
      <c r="L18" s="27">
        <v>0</v>
      </c>
      <c r="M18" s="140"/>
      <c r="N18" s="220"/>
    </row>
    <row r="19" spans="1:250" ht="15" customHeight="1" x14ac:dyDescent="0.2">
      <c r="A19" s="268"/>
      <c r="B19" s="8" t="s">
        <v>14</v>
      </c>
      <c r="C19" s="413"/>
      <c r="D19" s="413"/>
      <c r="E19" s="413"/>
      <c r="F19" s="415"/>
      <c r="G19" s="415"/>
      <c r="H19" s="74" t="s">
        <v>37</v>
      </c>
      <c r="I19" s="75">
        <f>I17+I18</f>
        <v>210000000</v>
      </c>
      <c r="J19" s="75">
        <f t="shared" ref="J19:L19" si="1">J17+J18</f>
        <v>17207371.990000002</v>
      </c>
      <c r="K19" s="76">
        <f t="shared" si="0"/>
        <v>8.1939866619047633E-2</v>
      </c>
      <c r="L19" s="75">
        <f t="shared" si="1"/>
        <v>0</v>
      </c>
      <c r="M19" s="152"/>
      <c r="N19" s="220"/>
    </row>
    <row r="20" spans="1:250" ht="30" customHeight="1" x14ac:dyDescent="0.2">
      <c r="A20" s="228">
        <v>13</v>
      </c>
      <c r="B20" s="229" t="s">
        <v>105</v>
      </c>
      <c r="C20" s="100" t="s">
        <v>246</v>
      </c>
      <c r="D20" s="100" t="s">
        <v>308</v>
      </c>
      <c r="E20" s="100" t="s">
        <v>262</v>
      </c>
      <c r="F20" s="206" t="s">
        <v>124</v>
      </c>
      <c r="G20" s="206" t="s">
        <v>125</v>
      </c>
      <c r="H20" s="230" t="s">
        <v>37</v>
      </c>
      <c r="I20" s="229">
        <v>10000000</v>
      </c>
      <c r="J20" s="87">
        <v>100000</v>
      </c>
      <c r="K20" s="70">
        <f t="shared" ref="K20:K21" si="2">J20/I20</f>
        <v>0.01</v>
      </c>
      <c r="L20" s="69">
        <v>0</v>
      </c>
      <c r="M20" s="245"/>
      <c r="N20" s="220"/>
    </row>
    <row r="21" spans="1:250" s="2" customFormat="1" ht="30" customHeight="1" thickBot="1" x14ac:dyDescent="0.25">
      <c r="A21" s="61">
        <v>14</v>
      </c>
      <c r="B21" s="401" t="s">
        <v>362</v>
      </c>
      <c r="C21" s="345" t="s">
        <v>246</v>
      </c>
      <c r="D21" s="404" t="s">
        <v>238</v>
      </c>
      <c r="E21" s="404" t="s">
        <v>259</v>
      </c>
      <c r="F21" s="402" t="s">
        <v>363</v>
      </c>
      <c r="G21" s="402" t="s">
        <v>364</v>
      </c>
      <c r="H21" s="239" t="s">
        <v>37</v>
      </c>
      <c r="I21" s="401">
        <v>8000000</v>
      </c>
      <c r="J21" s="384">
        <v>80000</v>
      </c>
      <c r="K21" s="403">
        <f t="shared" si="2"/>
        <v>0.01</v>
      </c>
      <c r="L21" s="179">
        <v>80000</v>
      </c>
      <c r="M21" s="156"/>
      <c r="N21" s="260"/>
    </row>
    <row r="22" spans="1:250" ht="15" customHeight="1" x14ac:dyDescent="0.2">
      <c r="A22" s="451" t="s">
        <v>127</v>
      </c>
      <c r="B22" s="452"/>
      <c r="C22" s="452"/>
      <c r="D22" s="452"/>
      <c r="E22" s="452"/>
      <c r="F22" s="452"/>
      <c r="G22" s="452"/>
      <c r="H22" s="452"/>
      <c r="I22" s="452"/>
      <c r="J22" s="452"/>
      <c r="K22" s="452"/>
      <c r="L22" s="452"/>
      <c r="M22" s="453"/>
      <c r="N22" s="220"/>
    </row>
    <row r="23" spans="1:250" s="2" customFormat="1" ht="30" customHeight="1" thickBot="1" x14ac:dyDescent="0.25">
      <c r="A23" s="61">
        <v>1</v>
      </c>
      <c r="B23" s="269" t="s">
        <v>233</v>
      </c>
      <c r="C23" s="127" t="s">
        <v>247</v>
      </c>
      <c r="D23" s="101" t="s">
        <v>309</v>
      </c>
      <c r="E23" s="101" t="s">
        <v>310</v>
      </c>
      <c r="F23" s="155" t="s">
        <v>128</v>
      </c>
      <c r="G23" s="155" t="s">
        <v>129</v>
      </c>
      <c r="H23" s="162" t="s">
        <v>37</v>
      </c>
      <c r="I23" s="85">
        <v>70000000</v>
      </c>
      <c r="J23" s="58">
        <v>69113636.790000007</v>
      </c>
      <c r="K23" s="56">
        <f t="shared" si="0"/>
        <v>0.98733766842857151</v>
      </c>
      <c r="L23" s="55">
        <v>0</v>
      </c>
      <c r="M23" s="156"/>
      <c r="N23" s="260"/>
    </row>
    <row r="24" spans="1:250" s="2" customFormat="1" x14ac:dyDescent="0.2">
      <c r="A24" s="430" t="s">
        <v>92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2"/>
      <c r="N24" s="260"/>
    </row>
    <row r="25" spans="1:250" s="2" customFormat="1" ht="15" customHeight="1" x14ac:dyDescent="0.2">
      <c r="A25" s="228">
        <v>1</v>
      </c>
      <c r="B25" s="241" t="s">
        <v>94</v>
      </c>
      <c r="C25" s="100" t="s">
        <v>248</v>
      </c>
      <c r="D25" s="100" t="s">
        <v>311</v>
      </c>
      <c r="E25" s="270" t="s">
        <v>240</v>
      </c>
      <c r="F25" s="77" t="s">
        <v>126</v>
      </c>
      <c r="G25" s="77" t="s">
        <v>118</v>
      </c>
      <c r="H25" s="157" t="s">
        <v>37</v>
      </c>
      <c r="I25" s="271">
        <v>1992500</v>
      </c>
      <c r="J25" s="69">
        <v>702566.83</v>
      </c>
      <c r="K25" s="70">
        <f t="shared" si="0"/>
        <v>0.35260568632371392</v>
      </c>
      <c r="L25" s="71">
        <v>134150.35999999999</v>
      </c>
      <c r="M25" s="245"/>
      <c r="N25" s="260"/>
    </row>
    <row r="26" spans="1:250" s="136" customFormat="1" ht="30" customHeight="1" x14ac:dyDescent="0.2">
      <c r="A26" s="228">
        <v>2</v>
      </c>
      <c r="B26" s="229" t="s">
        <v>97</v>
      </c>
      <c r="C26" s="272" t="s">
        <v>248</v>
      </c>
      <c r="D26" s="234" t="s">
        <v>329</v>
      </c>
      <c r="E26" s="273" t="s">
        <v>236</v>
      </c>
      <c r="F26" s="274" t="s">
        <v>335</v>
      </c>
      <c r="G26" s="274" t="s">
        <v>336</v>
      </c>
      <c r="H26" s="230" t="s">
        <v>37</v>
      </c>
      <c r="I26" s="275">
        <v>2000000</v>
      </c>
      <c r="J26" s="121">
        <v>0</v>
      </c>
      <c r="K26" s="276">
        <f t="shared" si="0"/>
        <v>0</v>
      </c>
      <c r="L26" s="244">
        <v>0</v>
      </c>
      <c r="M26" s="235"/>
      <c r="N26" s="277"/>
    </row>
    <row r="27" spans="1:250" ht="30" customHeight="1" x14ac:dyDescent="0.2">
      <c r="A27" s="228">
        <v>3</v>
      </c>
      <c r="B27" s="241" t="s">
        <v>105</v>
      </c>
      <c r="C27" s="100" t="s">
        <v>246</v>
      </c>
      <c r="D27" s="100" t="s">
        <v>308</v>
      </c>
      <c r="E27" s="100" t="s">
        <v>262</v>
      </c>
      <c r="F27" s="77" t="s">
        <v>124</v>
      </c>
      <c r="G27" s="77" t="s">
        <v>123</v>
      </c>
      <c r="H27" s="157" t="s">
        <v>37</v>
      </c>
      <c r="I27" s="271">
        <v>1000000</v>
      </c>
      <c r="J27" s="69">
        <v>0</v>
      </c>
      <c r="K27" s="70">
        <f t="shared" ref="K27:K28" si="3">J27/I27</f>
        <v>0</v>
      </c>
      <c r="L27" s="69">
        <v>0</v>
      </c>
      <c r="M27" s="245"/>
      <c r="N27" s="220"/>
    </row>
    <row r="28" spans="1:250" s="2" customFormat="1" ht="30" customHeight="1" thickBot="1" x14ac:dyDescent="0.25">
      <c r="A28" s="218">
        <v>4</v>
      </c>
      <c r="B28" s="401" t="s">
        <v>362</v>
      </c>
      <c r="C28" s="345" t="s">
        <v>246</v>
      </c>
      <c r="D28" s="404" t="s">
        <v>238</v>
      </c>
      <c r="E28" s="404" t="s">
        <v>259</v>
      </c>
      <c r="F28" s="402" t="s">
        <v>363</v>
      </c>
      <c r="G28" s="402" t="s">
        <v>364</v>
      </c>
      <c r="H28" s="340" t="s">
        <v>37</v>
      </c>
      <c r="I28" s="401">
        <v>2000000</v>
      </c>
      <c r="J28" s="380">
        <v>0</v>
      </c>
      <c r="K28" s="403">
        <f t="shared" si="3"/>
        <v>0</v>
      </c>
      <c r="L28" s="380">
        <v>0</v>
      </c>
      <c r="M28" s="156"/>
      <c r="N28" s="260"/>
    </row>
    <row r="29" spans="1:250" x14ac:dyDescent="0.2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</row>
    <row r="30" spans="1:250" x14ac:dyDescent="0.2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</row>
    <row r="31" spans="1:250" s="43" customFormat="1" x14ac:dyDescent="0.2">
      <c r="A31" s="221"/>
      <c r="B31" s="222" t="s">
        <v>131</v>
      </c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109"/>
      <c r="P31" s="109"/>
      <c r="Q31" s="109"/>
      <c r="R31" s="109"/>
      <c r="S31" s="109"/>
      <c r="T31" s="109"/>
      <c r="U31" s="109"/>
      <c r="V31" s="102"/>
      <c r="W31" s="110"/>
      <c r="X31" s="111"/>
      <c r="Y31" s="112"/>
      <c r="Z31" s="113"/>
      <c r="AA31" s="114"/>
      <c r="AB31" s="114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</row>
    <row r="32" spans="1:250" s="59" customFormat="1" ht="16.899999999999999" customHeight="1" x14ac:dyDescent="0.2">
      <c r="A32" s="259" t="s">
        <v>87</v>
      </c>
      <c r="B32" s="278" t="s">
        <v>130</v>
      </c>
      <c r="C32" s="279"/>
      <c r="D32" s="280"/>
      <c r="E32" s="281"/>
      <c r="F32" s="281"/>
      <c r="G32" s="224"/>
      <c r="H32" s="224"/>
      <c r="I32" s="224"/>
      <c r="J32" s="224"/>
      <c r="K32" s="224"/>
      <c r="L32" s="224"/>
      <c r="M32" s="224"/>
      <c r="N32" s="224"/>
      <c r="O32" s="115"/>
      <c r="P32" s="115"/>
      <c r="Q32" s="115"/>
      <c r="R32" s="115"/>
      <c r="S32" s="115"/>
      <c r="T32" s="115"/>
      <c r="U32" s="115"/>
      <c r="V32" s="115"/>
      <c r="W32" s="115"/>
      <c r="X32" s="116"/>
      <c r="Y32" s="1"/>
      <c r="Z32" s="117"/>
      <c r="AA32" s="117"/>
      <c r="AB32" s="117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</row>
    <row r="33" spans="1:14" x14ac:dyDescent="0.2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</row>
    <row r="34" spans="1:14" x14ac:dyDescent="0.2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A24:M24"/>
    <mergeCell ref="F16:F19"/>
    <mergeCell ref="G16:G19"/>
    <mergeCell ref="D16:D19"/>
    <mergeCell ref="E16:E19"/>
    <mergeCell ref="C16:C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K16" sqref="K1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13" s="1" customFormat="1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</row>
    <row r="4" spans="1:13" x14ac:dyDescent="0.25">
      <c r="A4" s="430" t="s">
        <v>132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s="3" customFormat="1" ht="15" customHeight="1" x14ac:dyDescent="0.25">
      <c r="A5" s="137">
        <v>1</v>
      </c>
      <c r="B5" s="138" t="s">
        <v>133</v>
      </c>
      <c r="C5" s="473" t="s">
        <v>337</v>
      </c>
      <c r="D5" s="411" t="s">
        <v>265</v>
      </c>
      <c r="E5" s="467" t="s">
        <v>140</v>
      </c>
      <c r="F5" s="467" t="s">
        <v>140</v>
      </c>
      <c r="G5" s="467" t="s">
        <v>141</v>
      </c>
      <c r="H5" s="139"/>
      <c r="I5" s="82"/>
      <c r="J5" s="25"/>
      <c r="K5" s="26"/>
      <c r="L5" s="27"/>
      <c r="M5" s="140"/>
    </row>
    <row r="6" spans="1:13" ht="15" customHeight="1" x14ac:dyDescent="0.25">
      <c r="A6" s="62"/>
      <c r="B6" s="141" t="s">
        <v>134</v>
      </c>
      <c r="C6" s="474"/>
      <c r="D6" s="412"/>
      <c r="E6" s="468"/>
      <c r="F6" s="468"/>
      <c r="G6" s="468"/>
      <c r="H6" s="139" t="s">
        <v>37</v>
      </c>
      <c r="I6" s="82">
        <v>40423203</v>
      </c>
      <c r="J6" s="25">
        <v>37555627</v>
      </c>
      <c r="K6" s="26">
        <f>J6/I6</f>
        <v>0.92906113847534544</v>
      </c>
      <c r="L6" s="27">
        <v>0</v>
      </c>
      <c r="M6" s="140"/>
    </row>
    <row r="7" spans="1:13" ht="15" customHeight="1" x14ac:dyDescent="0.25">
      <c r="A7" s="142"/>
      <c r="B7" s="143" t="s">
        <v>135</v>
      </c>
      <c r="C7" s="474"/>
      <c r="D7" s="412"/>
      <c r="E7" s="468"/>
      <c r="F7" s="468"/>
      <c r="G7" s="468"/>
      <c r="H7" s="144" t="s">
        <v>37</v>
      </c>
      <c r="I7" s="145">
        <v>18169412</v>
      </c>
      <c r="J7" s="25">
        <v>18169412</v>
      </c>
      <c r="K7" s="26">
        <f>J7/I7</f>
        <v>1</v>
      </c>
      <c r="L7" s="27">
        <v>0</v>
      </c>
      <c r="M7" s="140"/>
    </row>
    <row r="8" spans="1:13" ht="15" customHeight="1" x14ac:dyDescent="0.25">
      <c r="A8" s="146"/>
      <c r="B8" s="147" t="s">
        <v>136</v>
      </c>
      <c r="C8" s="474"/>
      <c r="D8" s="412"/>
      <c r="E8" s="468"/>
      <c r="F8" s="468"/>
      <c r="G8" s="468"/>
      <c r="H8" s="144" t="s">
        <v>37</v>
      </c>
      <c r="I8" s="148">
        <v>1407385</v>
      </c>
      <c r="J8" s="25">
        <v>0</v>
      </c>
      <c r="K8" s="26">
        <f>J8/I8</f>
        <v>0</v>
      </c>
      <c r="L8" s="27">
        <v>0</v>
      </c>
      <c r="M8" s="140"/>
    </row>
    <row r="9" spans="1:13" ht="15" customHeight="1" x14ac:dyDescent="0.25">
      <c r="A9" s="149"/>
      <c r="B9" s="150" t="s">
        <v>137</v>
      </c>
      <c r="C9" s="475"/>
      <c r="D9" s="413"/>
      <c r="E9" s="469"/>
      <c r="F9" s="469"/>
      <c r="G9" s="469"/>
      <c r="H9" s="151" t="s">
        <v>37</v>
      </c>
      <c r="I9" s="150">
        <f>SUM(I6:I8)</f>
        <v>60000000</v>
      </c>
      <c r="J9" s="150">
        <f>SUM(J6:J8)</f>
        <v>55725039</v>
      </c>
      <c r="K9" s="76">
        <f>J9/I9</f>
        <v>0.92875065000000001</v>
      </c>
      <c r="L9" s="150">
        <f>SUM(L6:L8)</f>
        <v>0</v>
      </c>
      <c r="M9" s="152"/>
    </row>
    <row r="10" spans="1:13" ht="30" customHeight="1" thickBot="1" x14ac:dyDescent="0.3">
      <c r="A10" s="61">
        <v>2</v>
      </c>
      <c r="B10" s="153" t="s">
        <v>138</v>
      </c>
      <c r="C10" s="154" t="s">
        <v>248</v>
      </c>
      <c r="D10" s="101" t="s">
        <v>266</v>
      </c>
      <c r="E10" s="155" t="s">
        <v>143</v>
      </c>
      <c r="F10" s="155" t="s">
        <v>143</v>
      </c>
      <c r="G10" s="155" t="s">
        <v>142</v>
      </c>
      <c r="H10" s="84" t="s">
        <v>37</v>
      </c>
      <c r="I10" s="85">
        <v>11000000</v>
      </c>
      <c r="J10" s="60">
        <v>2500000</v>
      </c>
      <c r="K10" s="56">
        <f>J10/I10</f>
        <v>0.22727272727272727</v>
      </c>
      <c r="L10" s="60">
        <v>2500000</v>
      </c>
      <c r="M10" s="156"/>
    </row>
    <row r="11" spans="1:13" s="3" customFormat="1" ht="15.75" thickBot="1" x14ac:dyDescent="0.3">
      <c r="A11" s="470" t="s">
        <v>139</v>
      </c>
      <c r="B11" s="471"/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2"/>
    </row>
    <row r="12" spans="1:13" s="3" customFormat="1" ht="60" x14ac:dyDescent="0.25">
      <c r="A12" s="164">
        <v>1</v>
      </c>
      <c r="B12" s="367" t="s">
        <v>144</v>
      </c>
      <c r="C12" s="368" t="s">
        <v>317</v>
      </c>
      <c r="D12" s="369" t="s">
        <v>343</v>
      </c>
      <c r="E12" s="369" t="s">
        <v>348</v>
      </c>
      <c r="F12" s="370" t="s">
        <v>148</v>
      </c>
      <c r="G12" s="371" t="s">
        <v>338</v>
      </c>
      <c r="H12" s="371" t="s">
        <v>37</v>
      </c>
      <c r="I12" s="372">
        <v>13634032</v>
      </c>
      <c r="J12" s="373">
        <v>12270613</v>
      </c>
      <c r="K12" s="374">
        <f t="shared" ref="K12:K15" si="0">J12/I12</f>
        <v>0.89999884113518291</v>
      </c>
      <c r="L12" s="373">
        <v>0</v>
      </c>
      <c r="M12" s="375"/>
    </row>
    <row r="13" spans="1:13" s="3" customFormat="1" ht="48" x14ac:dyDescent="0.25">
      <c r="A13" s="228">
        <v>2</v>
      </c>
      <c r="B13" s="314" t="s">
        <v>145</v>
      </c>
      <c r="C13" s="364" t="s">
        <v>317</v>
      </c>
      <c r="D13" s="365" t="s">
        <v>344</v>
      </c>
      <c r="E13" s="365" t="s">
        <v>349</v>
      </c>
      <c r="F13" s="366" t="s">
        <v>149</v>
      </c>
      <c r="G13" s="230" t="s">
        <v>339</v>
      </c>
      <c r="H13" s="230" t="s">
        <v>37</v>
      </c>
      <c r="I13" s="306">
        <v>8569651</v>
      </c>
      <c r="J13" s="105">
        <v>7711200</v>
      </c>
      <c r="K13" s="104">
        <f t="shared" si="0"/>
        <v>0.89982660904160505</v>
      </c>
      <c r="L13" s="105">
        <v>0</v>
      </c>
      <c r="M13" s="231"/>
    </row>
    <row r="14" spans="1:13" s="3" customFormat="1" ht="36" x14ac:dyDescent="0.25">
      <c r="A14" s="228">
        <v>3</v>
      </c>
      <c r="B14" s="314" t="s">
        <v>146</v>
      </c>
      <c r="C14" s="364" t="s">
        <v>317</v>
      </c>
      <c r="D14" s="365" t="s">
        <v>345</v>
      </c>
      <c r="E14" s="365" t="s">
        <v>262</v>
      </c>
      <c r="F14" s="366" t="s">
        <v>150</v>
      </c>
      <c r="G14" s="230" t="s">
        <v>340</v>
      </c>
      <c r="H14" s="230" t="s">
        <v>37</v>
      </c>
      <c r="I14" s="306">
        <v>10197423</v>
      </c>
      <c r="J14" s="105">
        <v>5006810</v>
      </c>
      <c r="K14" s="104">
        <f t="shared" si="0"/>
        <v>0.49098777210673716</v>
      </c>
      <c r="L14" s="105">
        <v>0</v>
      </c>
      <c r="M14" s="231"/>
    </row>
    <row r="15" spans="1:13" s="3" customFormat="1" ht="24" x14ac:dyDescent="0.25">
      <c r="A15" s="228">
        <v>4</v>
      </c>
      <c r="B15" s="314" t="s">
        <v>147</v>
      </c>
      <c r="C15" s="364" t="s">
        <v>317</v>
      </c>
      <c r="D15" s="365" t="s">
        <v>347</v>
      </c>
      <c r="E15" s="365" t="s">
        <v>271</v>
      </c>
      <c r="F15" s="366" t="s">
        <v>151</v>
      </c>
      <c r="G15" s="230" t="s">
        <v>341</v>
      </c>
      <c r="H15" s="230" t="s">
        <v>37</v>
      </c>
      <c r="I15" s="306">
        <v>1555200</v>
      </c>
      <c r="J15" s="105">
        <v>1281163</v>
      </c>
      <c r="K15" s="104">
        <f t="shared" si="0"/>
        <v>0.82379308127572015</v>
      </c>
      <c r="L15" s="105">
        <v>0</v>
      </c>
      <c r="M15" s="231"/>
    </row>
    <row r="16" spans="1:13" s="3" customFormat="1" ht="24.75" thickBot="1" x14ac:dyDescent="0.3">
      <c r="A16" s="218">
        <v>5</v>
      </c>
      <c r="B16" s="338" t="s">
        <v>346</v>
      </c>
      <c r="C16" s="376" t="s">
        <v>317</v>
      </c>
      <c r="D16" s="377" t="s">
        <v>256</v>
      </c>
      <c r="E16" s="377" t="s">
        <v>350</v>
      </c>
      <c r="F16" s="378" t="s">
        <v>351</v>
      </c>
      <c r="G16" s="239" t="s">
        <v>341</v>
      </c>
      <c r="H16" s="239" t="s">
        <v>37</v>
      </c>
      <c r="I16" s="379">
        <v>15069280</v>
      </c>
      <c r="J16" s="380">
        <v>14614195</v>
      </c>
      <c r="K16" s="381">
        <f t="shared" ref="K16" si="1">J16/I16</f>
        <v>0.9698004815094019</v>
      </c>
      <c r="L16" s="382">
        <v>0</v>
      </c>
      <c r="M16" s="383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K8" sqref="K8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13" s="1" customFormat="1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</row>
    <row r="4" spans="1:13" x14ac:dyDescent="0.25">
      <c r="A4" s="430" t="s">
        <v>157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15" customHeight="1" x14ac:dyDescent="0.25">
      <c r="A5" s="282">
        <v>1</v>
      </c>
      <c r="B5" s="283" t="s">
        <v>158</v>
      </c>
      <c r="C5" s="411" t="s">
        <v>243</v>
      </c>
      <c r="D5" s="411" t="s">
        <v>242</v>
      </c>
      <c r="E5" s="411" t="s">
        <v>260</v>
      </c>
      <c r="F5" s="433" t="s">
        <v>160</v>
      </c>
      <c r="G5" s="433" t="s">
        <v>161</v>
      </c>
      <c r="H5" s="284"/>
      <c r="I5" s="285"/>
      <c r="J5" s="83"/>
      <c r="K5" s="80"/>
      <c r="L5" s="79"/>
      <c r="M5" s="190"/>
    </row>
    <row r="6" spans="1:13" ht="15" customHeight="1" x14ac:dyDescent="0.25">
      <c r="A6" s="286"/>
      <c r="B6" s="148" t="s">
        <v>12</v>
      </c>
      <c r="C6" s="412"/>
      <c r="D6" s="412"/>
      <c r="E6" s="412"/>
      <c r="F6" s="414"/>
      <c r="G6" s="414"/>
      <c r="H6" s="144" t="s">
        <v>37</v>
      </c>
      <c r="I6" s="176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40"/>
    </row>
    <row r="7" spans="1:13" ht="15" customHeight="1" x14ac:dyDescent="0.25">
      <c r="A7" s="287"/>
      <c r="B7" s="288" t="s">
        <v>13</v>
      </c>
      <c r="C7" s="412"/>
      <c r="D7" s="412"/>
      <c r="E7" s="412"/>
      <c r="F7" s="414"/>
      <c r="G7" s="414"/>
      <c r="H7" s="144" t="s">
        <v>37</v>
      </c>
      <c r="I7" s="178">
        <v>4680000</v>
      </c>
      <c r="J7" s="25">
        <v>4386679.03</v>
      </c>
      <c r="K7" s="26">
        <f t="shared" si="0"/>
        <v>0.93732457905982913</v>
      </c>
      <c r="L7" s="27">
        <v>0</v>
      </c>
      <c r="M7" s="140"/>
    </row>
    <row r="8" spans="1:13" ht="15" customHeight="1" x14ac:dyDescent="0.25">
      <c r="A8" s="289"/>
      <c r="B8" s="290" t="s">
        <v>14</v>
      </c>
      <c r="C8" s="413"/>
      <c r="D8" s="413"/>
      <c r="E8" s="413"/>
      <c r="F8" s="415"/>
      <c r="G8" s="415"/>
      <c r="H8" s="9" t="s">
        <v>37</v>
      </c>
      <c r="I8" s="291">
        <f>SUM(I6:I7)</f>
        <v>11120000</v>
      </c>
      <c r="J8" s="291">
        <f>SUM(J6:J7)</f>
        <v>10826678.700000001</v>
      </c>
      <c r="K8" s="76">
        <f t="shared" si="0"/>
        <v>0.97362218525179867</v>
      </c>
      <c r="L8" s="291">
        <f>SUM(L6:L7)</f>
        <v>0</v>
      </c>
      <c r="M8" s="152"/>
    </row>
    <row r="9" spans="1:13" ht="15" customHeight="1" x14ac:dyDescent="0.25">
      <c r="A9" s="292">
        <v>2</v>
      </c>
      <c r="B9" s="267" t="s">
        <v>159</v>
      </c>
      <c r="C9" s="411" t="s">
        <v>243</v>
      </c>
      <c r="D9" s="411" t="s">
        <v>241</v>
      </c>
      <c r="E9" s="411" t="s">
        <v>240</v>
      </c>
      <c r="F9" s="414" t="s">
        <v>162</v>
      </c>
      <c r="G9" s="414" t="s">
        <v>163</v>
      </c>
      <c r="H9" s="144"/>
      <c r="I9" s="293"/>
      <c r="J9" s="25"/>
      <c r="K9" s="26"/>
      <c r="L9" s="27"/>
      <c r="M9" s="140"/>
    </row>
    <row r="10" spans="1:13" ht="15" customHeight="1" x14ac:dyDescent="0.25">
      <c r="A10" s="294"/>
      <c r="B10" s="145" t="s">
        <v>12</v>
      </c>
      <c r="C10" s="412"/>
      <c r="D10" s="412"/>
      <c r="E10" s="412"/>
      <c r="F10" s="414"/>
      <c r="G10" s="414"/>
      <c r="H10" s="144" t="s">
        <v>37</v>
      </c>
      <c r="I10" s="175">
        <v>7062200</v>
      </c>
      <c r="J10" s="25">
        <v>0</v>
      </c>
      <c r="K10" s="26">
        <f t="shared" si="0"/>
        <v>0</v>
      </c>
      <c r="L10" s="27">
        <v>0</v>
      </c>
      <c r="M10" s="140"/>
    </row>
    <row r="11" spans="1:13" ht="15" customHeight="1" x14ac:dyDescent="0.25">
      <c r="A11" s="286"/>
      <c r="B11" s="148" t="s">
        <v>13</v>
      </c>
      <c r="C11" s="412"/>
      <c r="D11" s="412"/>
      <c r="E11" s="412"/>
      <c r="F11" s="414"/>
      <c r="G11" s="414"/>
      <c r="H11" s="144" t="s">
        <v>37</v>
      </c>
      <c r="I11" s="176">
        <v>4724800</v>
      </c>
      <c r="J11" s="25">
        <v>0</v>
      </c>
      <c r="K11" s="26">
        <f t="shared" si="0"/>
        <v>0</v>
      </c>
      <c r="L11" s="27">
        <v>0</v>
      </c>
      <c r="M11" s="140"/>
    </row>
    <row r="12" spans="1:13" ht="15" customHeight="1" thickBot="1" x14ac:dyDescent="0.3">
      <c r="A12" s="295"/>
      <c r="B12" s="296" t="s">
        <v>14</v>
      </c>
      <c r="C12" s="477"/>
      <c r="D12" s="477"/>
      <c r="E12" s="477"/>
      <c r="F12" s="476"/>
      <c r="G12" s="476"/>
      <c r="H12" s="78" t="s">
        <v>37</v>
      </c>
      <c r="I12" s="177">
        <f>SUM(I10:I11)</f>
        <v>11787000</v>
      </c>
      <c r="J12" s="177">
        <f>SUM(J10:J11)</f>
        <v>0</v>
      </c>
      <c r="K12" s="30">
        <f t="shared" si="0"/>
        <v>0</v>
      </c>
      <c r="L12" s="297">
        <f>SUM(L10:L11)</f>
        <v>0</v>
      </c>
      <c r="M12" s="140"/>
    </row>
    <row r="13" spans="1:13" s="3" customFormat="1" x14ac:dyDescent="0.25">
      <c r="A13" s="470" t="s">
        <v>342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</row>
    <row r="14" spans="1:13" s="3" customFormat="1" x14ac:dyDescent="0.25">
      <c r="A14" s="23"/>
      <c r="B14" s="63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3"/>
      <c r="F15" s="33"/>
      <c r="G15" s="33"/>
      <c r="H15" s="20"/>
      <c r="I15" s="34"/>
      <c r="J15" s="22"/>
      <c r="K15" s="21"/>
      <c r="L15" s="31"/>
    </row>
  </sheetData>
  <mergeCells count="20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L12" sqref="L12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13" s="1" customFormat="1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</row>
    <row r="4" spans="1:13" x14ac:dyDescent="0.25">
      <c r="A4" s="430" t="s">
        <v>164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30" customHeight="1" x14ac:dyDescent="0.25">
      <c r="A5" s="228">
        <v>1</v>
      </c>
      <c r="B5" s="229" t="s">
        <v>165</v>
      </c>
      <c r="C5" s="127" t="s">
        <v>247</v>
      </c>
      <c r="D5" s="100" t="s">
        <v>244</v>
      </c>
      <c r="E5" s="100" t="s">
        <v>261</v>
      </c>
      <c r="F5" s="206" t="s">
        <v>171</v>
      </c>
      <c r="G5" s="206" t="s">
        <v>172</v>
      </c>
      <c r="H5" s="299" t="s">
        <v>37</v>
      </c>
      <c r="I5" s="229">
        <v>24000000</v>
      </c>
      <c r="J5" s="87">
        <v>23951247.159999996</v>
      </c>
      <c r="K5" s="70">
        <f t="shared" ref="K5:K8" si="0">J5/I5</f>
        <v>0.99796863166666649</v>
      </c>
      <c r="L5" s="69">
        <v>62676.77</v>
      </c>
      <c r="M5" s="245"/>
    </row>
    <row r="6" spans="1:13" ht="30" customHeight="1" x14ac:dyDescent="0.25">
      <c r="A6" s="62">
        <v>2</v>
      </c>
      <c r="B6" s="267" t="s">
        <v>166</v>
      </c>
      <c r="C6" s="411" t="s">
        <v>247</v>
      </c>
      <c r="D6" s="411" t="s">
        <v>245</v>
      </c>
      <c r="E6" s="411" t="s">
        <v>262</v>
      </c>
      <c r="F6" s="414" t="s">
        <v>173</v>
      </c>
      <c r="G6" s="414" t="s">
        <v>161</v>
      </c>
      <c r="H6" s="144"/>
      <c r="I6" s="267"/>
      <c r="J6" s="25"/>
      <c r="K6" s="26"/>
      <c r="L6" s="27"/>
      <c r="M6" s="140"/>
    </row>
    <row r="7" spans="1:13" ht="15" customHeight="1" x14ac:dyDescent="0.25">
      <c r="A7" s="142" t="s">
        <v>167</v>
      </c>
      <c r="B7" s="267" t="s">
        <v>168</v>
      </c>
      <c r="C7" s="412"/>
      <c r="D7" s="412"/>
      <c r="E7" s="412"/>
      <c r="F7" s="414"/>
      <c r="G7" s="414"/>
      <c r="H7" s="144" t="s">
        <v>39</v>
      </c>
      <c r="I7" s="267">
        <v>27150000</v>
      </c>
      <c r="J7" s="25">
        <v>26817817.23</v>
      </c>
      <c r="K7" s="26">
        <f t="shared" si="0"/>
        <v>0.98776490718232046</v>
      </c>
      <c r="L7" s="410">
        <v>112115.22</v>
      </c>
      <c r="M7" s="140"/>
    </row>
    <row r="8" spans="1:13" ht="15" customHeight="1" thickBot="1" x14ac:dyDescent="0.3">
      <c r="A8" s="300" t="s">
        <v>169</v>
      </c>
      <c r="B8" s="301" t="s">
        <v>170</v>
      </c>
      <c r="C8" s="477"/>
      <c r="D8" s="477"/>
      <c r="E8" s="477"/>
      <c r="F8" s="476"/>
      <c r="G8" s="476"/>
      <c r="H8" s="84" t="s">
        <v>37</v>
      </c>
      <c r="I8" s="301">
        <v>24300000</v>
      </c>
      <c r="J8" s="85">
        <v>24300000.000000004</v>
      </c>
      <c r="K8" s="56">
        <f t="shared" si="0"/>
        <v>1.0000000000000002</v>
      </c>
      <c r="L8" s="86">
        <v>264056.84999999998</v>
      </c>
      <c r="M8" s="156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K14" sqref="K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13" s="1" customFormat="1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</row>
    <row r="4" spans="1:13" x14ac:dyDescent="0.25">
      <c r="A4" s="430" t="s">
        <v>174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s="3" customFormat="1" ht="15" customHeight="1" x14ac:dyDescent="0.25">
      <c r="A5" s="228">
        <v>1</v>
      </c>
      <c r="B5" s="302" t="s">
        <v>176</v>
      </c>
      <c r="C5" s="100" t="s">
        <v>246</v>
      </c>
      <c r="D5" s="100" t="s">
        <v>249</v>
      </c>
      <c r="E5" s="100" t="s">
        <v>192</v>
      </c>
      <c r="F5" s="100" t="s">
        <v>179</v>
      </c>
      <c r="G5" s="100" t="s">
        <v>180</v>
      </c>
      <c r="H5" s="303" t="s">
        <v>37</v>
      </c>
      <c r="I5" s="229">
        <v>60000000</v>
      </c>
      <c r="J5" s="73">
        <v>0</v>
      </c>
      <c r="K5" s="70">
        <f>J5/I5</f>
        <v>0</v>
      </c>
      <c r="L5" s="69">
        <v>0</v>
      </c>
      <c r="M5" s="245"/>
    </row>
    <row r="6" spans="1:13" ht="30" customHeight="1" x14ac:dyDescent="0.25">
      <c r="A6" s="228">
        <v>2</v>
      </c>
      <c r="B6" s="302" t="s">
        <v>177</v>
      </c>
      <c r="C6" s="100" t="s">
        <v>246</v>
      </c>
      <c r="D6" s="100" t="s">
        <v>263</v>
      </c>
      <c r="E6" s="100" t="s">
        <v>250</v>
      </c>
      <c r="F6" s="100" t="s">
        <v>181</v>
      </c>
      <c r="G6" s="207" t="s">
        <v>182</v>
      </c>
      <c r="H6" s="157" t="s">
        <v>37</v>
      </c>
      <c r="I6" s="229">
        <v>6000000</v>
      </c>
      <c r="J6" s="87">
        <v>0</v>
      </c>
      <c r="K6" s="70">
        <f t="shared" ref="K6:K14" si="0">J6/I6</f>
        <v>0</v>
      </c>
      <c r="L6" s="69">
        <v>0</v>
      </c>
      <c r="M6" s="245"/>
    </row>
    <row r="7" spans="1:13" ht="15" customHeight="1" thickBot="1" x14ac:dyDescent="0.3">
      <c r="A7" s="61">
        <v>3</v>
      </c>
      <c r="B7" s="153" t="s">
        <v>178</v>
      </c>
      <c r="C7" s="101" t="s">
        <v>246</v>
      </c>
      <c r="D7" s="101" t="s">
        <v>251</v>
      </c>
      <c r="E7" s="101"/>
      <c r="F7" s="305" t="s">
        <v>183</v>
      </c>
      <c r="G7" s="101" t="s">
        <v>29</v>
      </c>
      <c r="H7" s="162" t="s">
        <v>37</v>
      </c>
      <c r="I7" s="86">
        <v>30000000</v>
      </c>
      <c r="J7" s="58">
        <v>0</v>
      </c>
      <c r="K7" s="56">
        <f t="shared" si="0"/>
        <v>0</v>
      </c>
      <c r="L7" s="55">
        <v>0</v>
      </c>
      <c r="M7" s="156"/>
    </row>
    <row r="8" spans="1:13" x14ac:dyDescent="0.25">
      <c r="A8" s="430" t="s">
        <v>175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2"/>
    </row>
    <row r="9" spans="1:13" s="3" customFormat="1" ht="30" customHeight="1" x14ac:dyDescent="0.25">
      <c r="A9" s="228">
        <v>1</v>
      </c>
      <c r="B9" s="302" t="s">
        <v>184</v>
      </c>
      <c r="C9" s="100" t="s">
        <v>246</v>
      </c>
      <c r="D9" s="100" t="s">
        <v>263</v>
      </c>
      <c r="E9" s="100" t="s">
        <v>250</v>
      </c>
      <c r="F9" s="100" t="s">
        <v>181</v>
      </c>
      <c r="G9" s="207" t="s">
        <v>182</v>
      </c>
      <c r="H9" s="157" t="s">
        <v>37</v>
      </c>
      <c r="I9" s="306">
        <v>4000000</v>
      </c>
      <c r="J9" s="69">
        <v>433799.3</v>
      </c>
      <c r="K9" s="70">
        <f t="shared" si="0"/>
        <v>0.108449825</v>
      </c>
      <c r="L9" s="71">
        <v>0</v>
      </c>
      <c r="M9" s="245"/>
    </row>
    <row r="10" spans="1:13" ht="30" customHeight="1" x14ac:dyDescent="0.25">
      <c r="A10" s="228">
        <v>2</v>
      </c>
      <c r="B10" s="302" t="s">
        <v>185</v>
      </c>
      <c r="C10" s="100" t="s">
        <v>248</v>
      </c>
      <c r="D10" s="100" t="s">
        <v>252</v>
      </c>
      <c r="E10" s="100" t="s">
        <v>239</v>
      </c>
      <c r="F10" s="207" t="s">
        <v>190</v>
      </c>
      <c r="G10" s="207" t="s">
        <v>191</v>
      </c>
      <c r="H10" s="157" t="s">
        <v>37</v>
      </c>
      <c r="I10" s="306">
        <f>10990000+2375000</f>
        <v>13365000</v>
      </c>
      <c r="J10" s="69">
        <v>10512453.91</v>
      </c>
      <c r="K10" s="70">
        <f t="shared" si="0"/>
        <v>0.78656594912083799</v>
      </c>
      <c r="L10" s="71">
        <v>186004.45</v>
      </c>
      <c r="M10" s="245"/>
    </row>
    <row r="11" spans="1:13" x14ac:dyDescent="0.25">
      <c r="A11" s="67">
        <v>3</v>
      </c>
      <c r="B11" s="89" t="s">
        <v>186</v>
      </c>
      <c r="C11" s="127" t="s">
        <v>248</v>
      </c>
      <c r="D11" s="127" t="s">
        <v>254</v>
      </c>
      <c r="E11" s="127" t="s">
        <v>253</v>
      </c>
      <c r="F11" s="183" t="s">
        <v>192</v>
      </c>
      <c r="G11" s="183" t="s">
        <v>118</v>
      </c>
      <c r="H11" s="160" t="s">
        <v>37</v>
      </c>
      <c r="I11" s="307">
        <v>18266696.800000001</v>
      </c>
      <c r="J11" s="11">
        <v>255936.19</v>
      </c>
      <c r="K11" s="16">
        <f t="shared" si="0"/>
        <v>1.4011082178798741E-2</v>
      </c>
      <c r="L11" s="72">
        <v>0</v>
      </c>
      <c r="M11" s="152"/>
    </row>
    <row r="12" spans="1:13" ht="30" customHeight="1" x14ac:dyDescent="0.25">
      <c r="A12" s="67">
        <v>4</v>
      </c>
      <c r="B12" s="89" t="s">
        <v>187</v>
      </c>
      <c r="C12" s="127" t="s">
        <v>246</v>
      </c>
      <c r="D12" s="127" t="s">
        <v>255</v>
      </c>
      <c r="E12" s="127" t="s">
        <v>173</v>
      </c>
      <c r="F12" s="183" t="s">
        <v>193</v>
      </c>
      <c r="G12" s="183" t="s">
        <v>194</v>
      </c>
      <c r="H12" s="160" t="s">
        <v>37</v>
      </c>
      <c r="I12" s="308">
        <v>9500000</v>
      </c>
      <c r="J12" s="11">
        <v>0</v>
      </c>
      <c r="K12" s="16">
        <f t="shared" si="0"/>
        <v>0</v>
      </c>
      <c r="L12" s="72">
        <v>0</v>
      </c>
      <c r="M12" s="152"/>
    </row>
    <row r="13" spans="1:13" ht="15" customHeight="1" x14ac:dyDescent="0.25">
      <c r="A13" s="67">
        <v>5</v>
      </c>
      <c r="B13" s="89" t="s">
        <v>188</v>
      </c>
      <c r="C13" s="127" t="s">
        <v>246</v>
      </c>
      <c r="D13" s="127" t="s">
        <v>237</v>
      </c>
      <c r="E13" s="127" t="s">
        <v>173</v>
      </c>
      <c r="F13" s="183" t="s">
        <v>195</v>
      </c>
      <c r="G13" s="183" t="s">
        <v>194</v>
      </c>
      <c r="H13" s="160" t="s">
        <v>37</v>
      </c>
      <c r="I13" s="307">
        <v>10000000</v>
      </c>
      <c r="J13" s="11">
        <v>30000</v>
      </c>
      <c r="K13" s="16">
        <f t="shared" si="0"/>
        <v>3.0000000000000001E-3</v>
      </c>
      <c r="L13" s="72">
        <v>0</v>
      </c>
      <c r="M13" s="152"/>
    </row>
    <row r="14" spans="1:13" ht="15" customHeight="1" thickBot="1" x14ac:dyDescent="0.3">
      <c r="A14" s="61">
        <v>6</v>
      </c>
      <c r="B14" s="88" t="s">
        <v>189</v>
      </c>
      <c r="C14" s="101" t="s">
        <v>248</v>
      </c>
      <c r="D14" s="101" t="s">
        <v>256</v>
      </c>
      <c r="E14" s="101" t="s">
        <v>264</v>
      </c>
      <c r="F14" s="155" t="s">
        <v>193</v>
      </c>
      <c r="G14" s="155" t="s">
        <v>29</v>
      </c>
      <c r="H14" s="162" t="s">
        <v>37</v>
      </c>
      <c r="I14" s="309">
        <v>14066845.460000001</v>
      </c>
      <c r="J14" s="55">
        <v>298889.58</v>
      </c>
      <c r="K14" s="56">
        <f t="shared" si="0"/>
        <v>2.1247804338926746E-2</v>
      </c>
      <c r="L14" s="57">
        <v>178801.31</v>
      </c>
      <c r="M14" s="156"/>
    </row>
    <row r="15" spans="1:13" x14ac:dyDescent="0.25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</row>
    <row r="16" spans="1:13" x14ac:dyDescent="0.25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A12" sqref="A12:M1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63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63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</row>
    <row r="4" spans="1:63" x14ac:dyDescent="0.2">
      <c r="A4" s="430" t="s">
        <v>196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63" s="2" customFormat="1" ht="15" customHeight="1" x14ac:dyDescent="0.2">
      <c r="A5" s="310">
        <v>1</v>
      </c>
      <c r="B5" s="311" t="s">
        <v>198</v>
      </c>
      <c r="C5" s="100" t="s">
        <v>314</v>
      </c>
      <c r="D5" s="100" t="s">
        <v>267</v>
      </c>
      <c r="E5" s="312" t="s">
        <v>156</v>
      </c>
      <c r="F5" s="313" t="s">
        <v>204</v>
      </c>
      <c r="G5" s="313" t="s">
        <v>118</v>
      </c>
      <c r="H5" s="303" t="s">
        <v>203</v>
      </c>
      <c r="I5" s="314">
        <v>30000000</v>
      </c>
      <c r="J5" s="73">
        <v>29588135.279999997</v>
      </c>
      <c r="K5" s="70">
        <f>J5/I5</f>
        <v>0.98627117599999992</v>
      </c>
      <c r="L5" s="69">
        <v>0</v>
      </c>
      <c r="M5" s="245"/>
    </row>
    <row r="6" spans="1:63" s="2" customFormat="1" ht="15" customHeight="1" x14ac:dyDescent="0.2">
      <c r="A6" s="315">
        <v>2</v>
      </c>
      <c r="B6" s="158" t="s">
        <v>199</v>
      </c>
      <c r="C6" s="127" t="s">
        <v>315</v>
      </c>
      <c r="D6" s="127" t="s">
        <v>267</v>
      </c>
      <c r="E6" s="181" t="s">
        <v>156</v>
      </c>
      <c r="F6" s="316" t="s">
        <v>205</v>
      </c>
      <c r="G6" s="316" t="s">
        <v>206</v>
      </c>
      <c r="H6" s="184" t="s">
        <v>203</v>
      </c>
      <c r="I6" s="317">
        <v>73130000</v>
      </c>
      <c r="J6" s="68">
        <v>28564179.949999999</v>
      </c>
      <c r="K6" s="16">
        <f>J6/I6</f>
        <v>0.3905945569533707</v>
      </c>
      <c r="L6" s="11">
        <v>1766755.39</v>
      </c>
      <c r="M6" s="152"/>
    </row>
    <row r="7" spans="1:63" s="2" customFormat="1" ht="15" customHeight="1" x14ac:dyDescent="0.2">
      <c r="A7" s="264">
        <v>3</v>
      </c>
      <c r="B7" s="266" t="s">
        <v>200</v>
      </c>
      <c r="C7" s="412" t="s">
        <v>314</v>
      </c>
      <c r="D7" s="412" t="s">
        <v>268</v>
      </c>
      <c r="E7" s="412" t="s">
        <v>269</v>
      </c>
      <c r="F7" s="441" t="s">
        <v>181</v>
      </c>
      <c r="G7" s="441" t="s">
        <v>207</v>
      </c>
      <c r="H7" s="196"/>
      <c r="I7" s="318"/>
      <c r="J7" s="24"/>
      <c r="K7" s="26"/>
      <c r="L7" s="27"/>
      <c r="M7" s="140"/>
    </row>
    <row r="8" spans="1:63" ht="15" customHeight="1" x14ac:dyDescent="0.2">
      <c r="A8" s="62"/>
      <c r="B8" s="82" t="s">
        <v>201</v>
      </c>
      <c r="C8" s="412"/>
      <c r="D8" s="412"/>
      <c r="E8" s="412"/>
      <c r="F8" s="441"/>
      <c r="G8" s="441"/>
      <c r="H8" s="196" t="s">
        <v>203</v>
      </c>
      <c r="I8" s="319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40"/>
    </row>
    <row r="9" spans="1:63" ht="15" customHeight="1" x14ac:dyDescent="0.2">
      <c r="A9" s="62"/>
      <c r="B9" s="82" t="s">
        <v>234</v>
      </c>
      <c r="C9" s="412"/>
      <c r="D9" s="412"/>
      <c r="E9" s="412"/>
      <c r="F9" s="441"/>
      <c r="G9" s="441"/>
      <c r="H9" s="196" t="s">
        <v>203</v>
      </c>
      <c r="I9" s="319">
        <v>56250000</v>
      </c>
      <c r="J9" s="320">
        <v>42250350.880000003</v>
      </c>
      <c r="K9" s="26">
        <f t="shared" si="0"/>
        <v>0.75111734897777782</v>
      </c>
      <c r="L9" s="82">
        <v>113352.04</v>
      </c>
      <c r="M9" s="140"/>
    </row>
    <row r="10" spans="1:63" ht="15" customHeight="1" x14ac:dyDescent="0.2">
      <c r="A10" s="204"/>
      <c r="B10" s="214" t="s">
        <v>14</v>
      </c>
      <c r="C10" s="413"/>
      <c r="D10" s="413"/>
      <c r="E10" s="413"/>
      <c r="F10" s="442"/>
      <c r="G10" s="442"/>
      <c r="H10" s="134" t="s">
        <v>203</v>
      </c>
      <c r="I10" s="321">
        <f>SUM(I8:I9)</f>
        <v>67500000</v>
      </c>
      <c r="J10" s="321">
        <f>SUM(J8:J9)</f>
        <v>53467482.57</v>
      </c>
      <c r="K10" s="76">
        <f t="shared" si="0"/>
        <v>0.79211085288888894</v>
      </c>
      <c r="L10" s="322">
        <f>SUM(L8:L9)</f>
        <v>113352.04</v>
      </c>
      <c r="M10" s="152"/>
    </row>
    <row r="11" spans="1:63" ht="60" customHeight="1" thickBot="1" x14ac:dyDescent="0.25">
      <c r="A11" s="323">
        <v>4</v>
      </c>
      <c r="B11" s="60" t="s">
        <v>202</v>
      </c>
      <c r="C11" s="101" t="s">
        <v>314</v>
      </c>
      <c r="D11" s="324" t="s">
        <v>270</v>
      </c>
      <c r="E11" s="324" t="s">
        <v>271</v>
      </c>
      <c r="F11" s="325" t="s">
        <v>208</v>
      </c>
      <c r="G11" s="325" t="s">
        <v>209</v>
      </c>
      <c r="H11" s="326" t="s">
        <v>203</v>
      </c>
      <c r="I11" s="327">
        <v>22500000</v>
      </c>
      <c r="J11" s="328">
        <v>20544859.43</v>
      </c>
      <c r="K11" s="56">
        <f t="shared" si="0"/>
        <v>0.91310486355555553</v>
      </c>
      <c r="L11" s="85">
        <v>10384.32</v>
      </c>
      <c r="M11" s="156"/>
    </row>
    <row r="12" spans="1:63" x14ac:dyDescent="0.2">
      <c r="A12" s="430" t="s">
        <v>197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2"/>
    </row>
    <row r="13" spans="1:63" s="2" customFormat="1" ht="30" customHeight="1" x14ac:dyDescent="0.2">
      <c r="A13" s="310">
        <v>1</v>
      </c>
      <c r="B13" s="329" t="s">
        <v>210</v>
      </c>
      <c r="C13" s="100" t="s">
        <v>316</v>
      </c>
      <c r="D13" s="330" t="s">
        <v>270</v>
      </c>
      <c r="E13" s="100" t="s">
        <v>212</v>
      </c>
      <c r="F13" s="274" t="s">
        <v>212</v>
      </c>
      <c r="G13" s="331" t="s">
        <v>213</v>
      </c>
      <c r="H13" s="274" t="s">
        <v>216</v>
      </c>
      <c r="I13" s="306">
        <v>82500000</v>
      </c>
      <c r="J13" s="69">
        <v>1950000</v>
      </c>
      <c r="K13" s="70">
        <f t="shared" si="0"/>
        <v>2.3636363636363636E-2</v>
      </c>
      <c r="L13" s="71">
        <v>0</v>
      </c>
      <c r="M13" s="245"/>
    </row>
    <row r="14" spans="1:63" s="2" customFormat="1" ht="30" customHeight="1" thickBot="1" x14ac:dyDescent="0.25">
      <c r="A14" s="323">
        <v>2</v>
      </c>
      <c r="B14" s="332" t="s">
        <v>211</v>
      </c>
      <c r="C14" s="101" t="s">
        <v>317</v>
      </c>
      <c r="D14" s="333" t="s">
        <v>272</v>
      </c>
      <c r="E14" s="101" t="s">
        <v>212</v>
      </c>
      <c r="F14" s="334" t="s">
        <v>214</v>
      </c>
      <c r="G14" s="335" t="s">
        <v>215</v>
      </c>
      <c r="H14" s="334" t="s">
        <v>37</v>
      </c>
      <c r="I14" s="336">
        <v>1000000</v>
      </c>
      <c r="J14" s="337">
        <v>732987.55</v>
      </c>
      <c r="K14" s="56">
        <f t="shared" si="0"/>
        <v>0.73298755000000004</v>
      </c>
      <c r="L14" s="57">
        <v>0</v>
      </c>
      <c r="M14" s="156"/>
    </row>
    <row r="15" spans="1:63" x14ac:dyDescent="0.2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</row>
    <row r="16" spans="1:63" s="43" customFormat="1" x14ac:dyDescent="0.2">
      <c r="A16" s="221"/>
      <c r="B16" s="222" t="s">
        <v>131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109"/>
      <c r="O16" s="109"/>
      <c r="P16" s="109"/>
      <c r="Q16" s="109"/>
      <c r="R16" s="109"/>
      <c r="S16" s="109"/>
      <c r="T16" s="109"/>
      <c r="U16" s="109"/>
      <c r="V16" s="102"/>
      <c r="W16" s="110"/>
      <c r="X16" s="111"/>
      <c r="Y16" s="112"/>
      <c r="Z16" s="113"/>
      <c r="AA16" s="114"/>
      <c r="AB16" s="114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9" customFormat="1" ht="16.899999999999999" customHeight="1" x14ac:dyDescent="0.2">
      <c r="A17" s="259" t="s">
        <v>87</v>
      </c>
      <c r="B17" s="278" t="s">
        <v>226</v>
      </c>
      <c r="C17" s="279"/>
      <c r="D17" s="280"/>
      <c r="E17" s="281"/>
      <c r="F17" s="281"/>
      <c r="G17" s="224"/>
      <c r="H17" s="224"/>
      <c r="I17" s="224"/>
      <c r="J17" s="224"/>
      <c r="K17" s="224"/>
      <c r="L17" s="224"/>
      <c r="M17" s="224"/>
      <c r="N17" s="115"/>
      <c r="O17" s="115"/>
      <c r="P17" s="133"/>
      <c r="Q17" s="115"/>
      <c r="R17" s="133"/>
      <c r="S17" s="115"/>
      <c r="T17" s="115"/>
      <c r="U17" s="115"/>
      <c r="V17" s="115"/>
      <c r="W17" s="115"/>
      <c r="X17" s="116"/>
      <c r="Y17" s="1"/>
      <c r="Z17" s="117"/>
      <c r="AA17" s="117"/>
      <c r="AB17" s="1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</row>
    <row r="19" spans="1:250" x14ac:dyDescent="0.2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</row>
    <row r="20" spans="1:250" x14ac:dyDescent="0.2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</row>
    <row r="21" spans="1:250" x14ac:dyDescent="0.2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</row>
    <row r="22" spans="1:250" x14ac:dyDescent="0.2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</row>
    <row r="23" spans="1:250" x14ac:dyDescent="0.2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G16" sqref="G16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6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361</v>
      </c>
      <c r="M2" s="419" t="s">
        <v>10</v>
      </c>
    </row>
    <row r="3" spans="1:13" s="1" customFormat="1" ht="45" customHeight="1" thickBot="1" x14ac:dyDescent="0.25">
      <c r="A3" s="427"/>
      <c r="B3" s="429"/>
      <c r="C3" s="167" t="s">
        <v>4</v>
      </c>
      <c r="D3" s="168" t="s">
        <v>5</v>
      </c>
      <c r="E3" s="169" t="s">
        <v>9</v>
      </c>
      <c r="F3" s="167" t="s">
        <v>6</v>
      </c>
      <c r="G3" s="170" t="s">
        <v>7</v>
      </c>
      <c r="H3" s="429"/>
      <c r="I3" s="167" t="s">
        <v>8</v>
      </c>
      <c r="J3" s="171" t="s">
        <v>359</v>
      </c>
      <c r="K3" s="173" t="s">
        <v>360</v>
      </c>
      <c r="L3" s="425"/>
      <c r="M3" s="420"/>
    </row>
    <row r="4" spans="1:13" x14ac:dyDescent="0.25">
      <c r="A4" s="430" t="s">
        <v>217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18.75" customHeight="1" thickBot="1" x14ac:dyDescent="0.3">
      <c r="A5" s="218">
        <v>1</v>
      </c>
      <c r="B5" s="338" t="s">
        <v>218</v>
      </c>
      <c r="C5" s="339" t="s">
        <v>247</v>
      </c>
      <c r="D5" s="339" t="s">
        <v>334</v>
      </c>
      <c r="E5" s="339" t="s">
        <v>262</v>
      </c>
      <c r="F5" s="238" t="s">
        <v>83</v>
      </c>
      <c r="G5" s="238" t="s">
        <v>220</v>
      </c>
      <c r="H5" s="340" t="s">
        <v>219</v>
      </c>
      <c r="I5" s="341">
        <v>11600000</v>
      </c>
      <c r="J5" s="90">
        <v>0</v>
      </c>
      <c r="K5" s="56">
        <f t="shared" ref="K5" si="0">J5/I5</f>
        <v>0</v>
      </c>
      <c r="L5" s="91">
        <v>0</v>
      </c>
      <c r="M5" s="219"/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2022-12-13T10:51:46Z</dcterms:modified>
</cp:coreProperties>
</file>